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codeName="ThisWorkbook" hidePivotFieldList="1" autoCompressPictures="0"/>
  <bookViews>
    <workbookView xWindow="1380" yWindow="240" windowWidth="24580" windowHeight="27960" tabRatio="624"/>
  </bookViews>
  <sheets>
    <sheet name="Energy Savings Checklist" sheetId="1" r:id="rId1"/>
    <sheet name="TOP 50 ENERGY PRACTICES" sheetId="4" r:id="rId2"/>
    <sheet name="SIC codes" sheetId="6" r:id="rId3"/>
    <sheet name="Energy data" sheetId="7" state="veryHidden" r:id="rId4"/>
    <sheet name="Sheet1" sheetId="8" state="veryHidden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7" i="1" l="1"/>
  <c r="E45" i="1"/>
  <c r="G62" i="1"/>
  <c r="G63" i="1"/>
  <c r="N3" i="1"/>
  <c r="E61" i="1"/>
  <c r="K61" i="1"/>
  <c r="J61" i="1"/>
  <c r="E60" i="1"/>
  <c r="K60" i="1"/>
  <c r="J60" i="1"/>
  <c r="E59" i="1"/>
  <c r="K59" i="1"/>
  <c r="J59" i="1"/>
  <c r="E58" i="1"/>
  <c r="K58" i="1"/>
  <c r="J58" i="1"/>
  <c r="E57" i="1"/>
  <c r="K57" i="1"/>
  <c r="J57" i="1"/>
  <c r="E56" i="1"/>
  <c r="K56" i="1"/>
  <c r="J56" i="1"/>
  <c r="E55" i="1"/>
  <c r="K55" i="1"/>
  <c r="J55" i="1"/>
  <c r="E54" i="1"/>
  <c r="K54" i="1"/>
  <c r="J54" i="1"/>
  <c r="E53" i="1"/>
  <c r="K53" i="1"/>
  <c r="J53" i="1"/>
  <c r="E52" i="1"/>
  <c r="K52" i="1"/>
  <c r="J52" i="1"/>
  <c r="E51" i="1"/>
  <c r="K51" i="1"/>
  <c r="J51" i="1"/>
  <c r="E50" i="1"/>
  <c r="K50" i="1"/>
  <c r="J50" i="1"/>
  <c r="E49" i="1"/>
  <c r="K49" i="1"/>
  <c r="J49" i="1"/>
  <c r="E48" i="1"/>
  <c r="K48" i="1"/>
  <c r="J48" i="1"/>
  <c r="E47" i="1"/>
  <c r="K47" i="1"/>
  <c r="J47" i="1"/>
  <c r="E46" i="1"/>
  <c r="K46" i="1"/>
  <c r="J46" i="1"/>
  <c r="E44" i="1"/>
  <c r="K44" i="1"/>
  <c r="J44" i="1"/>
  <c r="E43" i="1"/>
  <c r="K43" i="1"/>
  <c r="J43" i="1"/>
  <c r="E42" i="1"/>
  <c r="K42" i="1"/>
  <c r="J42" i="1"/>
  <c r="E41" i="1"/>
  <c r="K41" i="1"/>
  <c r="J41" i="1"/>
  <c r="E40" i="1"/>
  <c r="K40" i="1"/>
  <c r="J40" i="1"/>
  <c r="E39" i="1"/>
  <c r="K39" i="1"/>
  <c r="J39" i="1"/>
  <c r="E38" i="1"/>
  <c r="K38" i="1"/>
  <c r="J38" i="1"/>
  <c r="E37" i="1"/>
  <c r="K37" i="1"/>
  <c r="J37" i="1"/>
  <c r="E36" i="1"/>
  <c r="K36" i="1"/>
  <c r="J36" i="1"/>
  <c r="E35" i="1"/>
  <c r="K35" i="1"/>
  <c r="J35" i="1"/>
  <c r="E34" i="1"/>
  <c r="K34" i="1"/>
  <c r="J34" i="1"/>
  <c r="E33" i="1"/>
  <c r="K33" i="1"/>
  <c r="J33" i="1"/>
  <c r="E32" i="1"/>
  <c r="K32" i="1"/>
  <c r="J32" i="1"/>
  <c r="E31" i="1"/>
  <c r="K31" i="1"/>
  <c r="J31" i="1"/>
  <c r="E30" i="1"/>
  <c r="K30" i="1"/>
  <c r="J30" i="1"/>
  <c r="E29" i="1"/>
  <c r="K29" i="1"/>
  <c r="J29" i="1"/>
  <c r="E28" i="1"/>
  <c r="K28" i="1"/>
  <c r="J28" i="1"/>
  <c r="E27" i="1"/>
  <c r="K27" i="1"/>
  <c r="J27" i="1"/>
  <c r="E26" i="1"/>
  <c r="K26" i="1"/>
  <c r="J26" i="1"/>
  <c r="E25" i="1"/>
  <c r="K25" i="1"/>
  <c r="J25" i="1"/>
  <c r="E24" i="1"/>
  <c r="K24" i="1"/>
  <c r="J24" i="1"/>
  <c r="E23" i="1"/>
  <c r="K23" i="1"/>
  <c r="J23" i="1"/>
  <c r="E22" i="1"/>
  <c r="K22" i="1"/>
  <c r="J22" i="1"/>
  <c r="E21" i="1"/>
  <c r="K21" i="1"/>
  <c r="J21" i="1"/>
  <c r="E20" i="1"/>
  <c r="K20" i="1"/>
  <c r="J20" i="1"/>
  <c r="E19" i="1"/>
  <c r="K19" i="1"/>
  <c r="J19" i="1"/>
  <c r="E18" i="1"/>
  <c r="K18" i="1"/>
  <c r="J18" i="1"/>
  <c r="E17" i="1"/>
  <c r="K17" i="1"/>
  <c r="J17" i="1"/>
  <c r="E16" i="1"/>
  <c r="K16" i="1"/>
  <c r="J16" i="1"/>
  <c r="E15" i="1"/>
  <c r="K15" i="1"/>
  <c r="J15" i="1"/>
  <c r="E14" i="1"/>
  <c r="K14" i="1"/>
  <c r="J14" i="1"/>
  <c r="E13" i="1"/>
  <c r="K13" i="1"/>
  <c r="J13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E12" i="1"/>
  <c r="I1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K12" i="1"/>
  <c r="J12" i="1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8" i="6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D7" i="6"/>
  <c r="D25" i="6"/>
  <c r="D34" i="6"/>
  <c r="D33" i="6"/>
  <c r="D32" i="6"/>
  <c r="D31" i="6"/>
  <c r="D30" i="6"/>
  <c r="D29" i="6"/>
  <c r="D28" i="6"/>
  <c r="D27" i="6"/>
  <c r="D26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8" i="6"/>
  <c r="F66" i="1"/>
  <c r="F65" i="1"/>
  <c r="K39" i="4"/>
  <c r="K18" i="4"/>
  <c r="K45" i="4"/>
  <c r="K42" i="4"/>
  <c r="K37" i="4"/>
  <c r="K35" i="4"/>
  <c r="K40" i="4"/>
  <c r="K33" i="4"/>
  <c r="K38" i="4"/>
  <c r="K44" i="4"/>
  <c r="K16" i="4"/>
  <c r="K15" i="4"/>
  <c r="K25" i="4"/>
  <c r="K11" i="4"/>
  <c r="K50" i="4"/>
  <c r="K23" i="4"/>
  <c r="K10" i="4"/>
  <c r="K9" i="4"/>
  <c r="K7" i="4"/>
  <c r="K20" i="4"/>
  <c r="K46" i="4"/>
  <c r="K13" i="4"/>
  <c r="K14" i="4"/>
  <c r="K24" i="4"/>
  <c r="K41" i="4"/>
  <c r="K17" i="4"/>
  <c r="K12" i="4"/>
  <c r="K19" i="4"/>
  <c r="K22" i="4"/>
  <c r="K51" i="4"/>
  <c r="K21" i="4"/>
  <c r="K8" i="4"/>
  <c r="K48" i="4"/>
  <c r="K47" i="4"/>
  <c r="K6" i="4"/>
  <c r="K26" i="4"/>
  <c r="K55" i="4"/>
  <c r="K36" i="4"/>
  <c r="K31" i="4"/>
  <c r="K27" i="4"/>
  <c r="K43" i="4"/>
  <c r="K29" i="4"/>
  <c r="K53" i="4"/>
  <c r="K30" i="4"/>
  <c r="K52" i="4"/>
  <c r="K32" i="4"/>
  <c r="K28" i="4"/>
  <c r="K54" i="4"/>
  <c r="K49" i="4"/>
  <c r="K34" i="4"/>
  <c r="K45" i="1"/>
  <c r="J45" i="1"/>
  <c r="I45" i="1"/>
  <c r="G66" i="1"/>
  <c r="H45" i="1"/>
  <c r="G65" i="1"/>
</calcChain>
</file>

<file path=xl/sharedStrings.xml><?xml version="1.0" encoding="utf-8"?>
<sst xmlns="http://schemas.openxmlformats.org/spreadsheetml/2006/main" count="327" uniqueCount="279">
  <si>
    <t>Total points</t>
  </si>
  <si>
    <t>Rating</t>
  </si>
  <si>
    <t>Factor</t>
  </si>
  <si>
    <t>Item description</t>
  </si>
  <si>
    <t>Process</t>
  </si>
  <si>
    <t>Value chain or Process</t>
  </si>
  <si>
    <t>Description</t>
  </si>
  <si>
    <t>CROSS-TRAIN PERSONNEL TO AVOID LOST TIME</t>
  </si>
  <si>
    <t>Average savings</t>
  </si>
  <si>
    <t>Average cost</t>
  </si>
  <si>
    <t>Average payback</t>
  </si>
  <si>
    <t>INITIATE A TOTAL QUALITY MANAGEMENT PROGRAM</t>
  </si>
  <si>
    <t>USE MOST EFFICIENT EQUIPMENT AT IT'S MAXIMUM CAPACITY AND LESS EFFICIENT EQUIPMENT ONLY WHEN NECESSARY</t>
  </si>
  <si>
    <t>UTILIZE HIGHER EFFICIENCY LAMPS AND/OR BALLASTS</t>
  </si>
  <si>
    <t>REPAIR AND ELIMINATE STEAM LEAKS</t>
  </si>
  <si>
    <t>ELIMINATE LEAKS IN INERT GAS AND COMPRESSED AIR LINES/ VALVES</t>
  </si>
  <si>
    <t>REPAIR LEAKS IN LINES AND VALVES</t>
  </si>
  <si>
    <t>INSTALL TIMERS AND/OR THERMOSTATS</t>
  </si>
  <si>
    <t>LOWER TEMPERATURE DURING THE WINTER SEASON AND VICE-VERSA</t>
  </si>
  <si>
    <t>#</t>
  </si>
  <si>
    <t>ARC</t>
  </si>
  <si>
    <t>USE MOST EFFICIENT TYPE OF ELECTRIC MOTORS</t>
  </si>
  <si>
    <t>UTILIZE ENERGY-EFFICIENT BELTS AND OTHER IMPROVED MECHANISMS</t>
  </si>
  <si>
    <t>USE MORE EFFICIENT LIGHT SOURCE</t>
  </si>
  <si>
    <t>ANALYZE FLUE GAS FOR PROPER AIR/FUEL RATIO</t>
  </si>
  <si>
    <t>TURN OFF EQUIPMENT WHEN NOT IN USE</t>
  </si>
  <si>
    <t>INSULATE STEAM / HOT WATER LINES</t>
  </si>
  <si>
    <t>INSTALL SET-BACK TIMERS</t>
  </si>
  <si>
    <t>MAKE A PRACTICE OF TURNING OFF LIGHTS WHEN NOT NEEDED</t>
  </si>
  <si>
    <t>TURN OFF EQUIPMENT DURING BREAKS, REDUCE OPERATING TIME</t>
  </si>
  <si>
    <t>APPLY FOR TAX-FREE STATUS FOR ENERGY PURCHASES</t>
  </si>
  <si>
    <t>INSTALL AIR SEALS AROUND TRUCK LOADING DOCK DOORS</t>
  </si>
  <si>
    <t>Times recommended</t>
  </si>
  <si>
    <t>Implem. Rate</t>
  </si>
  <si>
    <t>ESTABLISH A PREDICTIVE MAINTENANCE PROGRAM</t>
  </si>
  <si>
    <t>REPAIR OR REPLACE STEAM TRAPS</t>
  </si>
  <si>
    <t>ELIMINATE LEAKS IN WATER LINES AND VALVES</t>
  </si>
  <si>
    <t>DEVELOP A REPAIR/REPLACE POLICY</t>
  </si>
  <si>
    <t>ESTABLISH BURNER MAINTENANCE SCHEDULE FOR BOILERS</t>
  </si>
  <si>
    <t>PAY UTILITY BILLS ON TIME</t>
  </si>
  <si>
    <t>USE COMPRESSOR AIR FILTERS</t>
  </si>
  <si>
    <t>ADJUST BURNERS FOR EFFICIENT OPERATION</t>
  </si>
  <si>
    <t>KEEP BOILER TUBES CLEAN</t>
  </si>
  <si>
    <t>REDUCE HOT WATER TEMPERATURE TO THE MINIMUM REQUIRED</t>
  </si>
  <si>
    <t>PAY BILLS ON TIME TO AVOID LATE FEES</t>
  </si>
  <si>
    <t>REPAIR FURNACES AND OVEN DOORS SO THAT THEY SEAL EFFICIENTLY</t>
  </si>
  <si>
    <t>ESTABLISH EQUIPMENT MAINTENANCE SCHEDULE</t>
  </si>
  <si>
    <t>KEEP DOORS AND WINDOWS SHUT WHEN NOT ON USE</t>
  </si>
  <si>
    <t>SHUT OFF PILOTS IN STANDBY EQUIPMENT</t>
  </si>
  <si>
    <t>REDUCE EXTERIOR ILLUMINATION TO MINIMUM SAFE LEVEL</t>
  </si>
  <si>
    <t>CHECK FOR ACCURACY OF UTILITY METERS</t>
  </si>
  <si>
    <t>INSULATE FEEDWATER TANK</t>
  </si>
  <si>
    <t>DEVELOP STANDARD OPERATING PROCEDURES</t>
  </si>
  <si>
    <t>REMOVE OR CLOSE OFF UNNEEDED COMPRESSED AIR LINES</t>
  </si>
  <si>
    <t>CENTRALIZE CONTROL OF EXHAUST FANS TO ENSURE THEIR SHUTDOWN, OR ESTABLISH PROGRAM TO ENSURE MANUAL SHUTDOWN</t>
  </si>
  <si>
    <t>REDUCE INFILTRATION TO REFRIGERATED AREAS; ISOLATE HOT EQUIPMENT FROM REFRIGERATED AREAS</t>
  </si>
  <si>
    <t>CLOSE HOLES AND OPENINGS IN BUILDING SUCH AS BROKEN WINDOWS</t>
  </si>
  <si>
    <t>BEGIN A PRACTICE OF PREDICTIVE / PREVENTATIVE MAINTENANCE</t>
  </si>
  <si>
    <t>REPLACE BROKEN WINDOWS AND/OR WINDOW SASH</t>
  </si>
  <si>
    <t>USE DRYING OVEN (BATCH TYPE) ON ALTERNATE DAYS OR OTHER OPTIMUM SCHEDULE TO RUN EQUIPMENT WITH FULL LOADS</t>
  </si>
  <si>
    <t>CLOSE OFF UNNEEDED STEAM LINES</t>
  </si>
  <si>
    <t>INSTALL / REPAIR INSULATION ON CONDENSATE LINES</t>
  </si>
  <si>
    <t>DISCONNECT BALLASTS</t>
  </si>
  <si>
    <t>REDUCE SCRAP PRODUCTION</t>
  </si>
  <si>
    <t>TOP 50, BASED ON IMPLEMENTATION RATES (MORE THAN 50 RECOMMENDATIONS)</t>
  </si>
  <si>
    <t>M</t>
  </si>
  <si>
    <t>E</t>
  </si>
  <si>
    <t>B</t>
  </si>
  <si>
    <t>TYPE</t>
  </si>
  <si>
    <t># implemented</t>
  </si>
  <si>
    <t>Level of compliance</t>
  </si>
  <si>
    <t>Boilers</t>
  </si>
  <si>
    <t>Wood household furniture</t>
  </si>
  <si>
    <t>Mobile Homes</t>
  </si>
  <si>
    <t>Public Building and Related Furniture</t>
  </si>
  <si>
    <t>Millwork</t>
  </si>
  <si>
    <t>Motors</t>
  </si>
  <si>
    <t>Wood Partitions and Fixtures</t>
  </si>
  <si>
    <t>Wood Office Furniture</t>
  </si>
  <si>
    <t>Input the number of employees</t>
  </si>
  <si>
    <t>Number of implementations</t>
  </si>
  <si>
    <t>Cost of no compliance (based on ft2)</t>
  </si>
  <si>
    <t>Cost of no compliance (based on employees)</t>
  </si>
  <si>
    <t>Average payback (years)</t>
  </si>
  <si>
    <t>Input your plant area (ft2)</t>
  </si>
  <si>
    <t>Sic codes</t>
  </si>
  <si>
    <t>Logging</t>
  </si>
  <si>
    <t>Sawmills and Planning Mills. General</t>
  </si>
  <si>
    <t>Hardwood dimension and Flooring Mills</t>
  </si>
  <si>
    <t>Special Products Sawmills, Nec</t>
  </si>
  <si>
    <t>Wood kitchen Cabinets</t>
  </si>
  <si>
    <t>Hardwood veneer and plywood</t>
  </si>
  <si>
    <t>Softwood Veneer and Plywood</t>
  </si>
  <si>
    <t>Structural Wood Members, Nec</t>
  </si>
  <si>
    <t>Nailed Wood Boxes and Shook</t>
  </si>
  <si>
    <t>Wood pallets and skids</t>
  </si>
  <si>
    <t>Wood Containers, Nec</t>
  </si>
  <si>
    <t>Prefabricated Wood Buildings</t>
  </si>
  <si>
    <t>Wood Preserving</t>
  </si>
  <si>
    <t>Reconstituted wood products</t>
  </si>
  <si>
    <t>Wood products, Nec</t>
  </si>
  <si>
    <t>Column Labels</t>
  </si>
  <si>
    <t>Average of SAVINGS/FT2</t>
  </si>
  <si>
    <t>Average of SAVINGS/EMPLOYEE</t>
  </si>
  <si>
    <t>Count of ARC2</t>
  </si>
  <si>
    <t>Average of PAYBACK</t>
  </si>
  <si>
    <t>Row Labels</t>
  </si>
  <si>
    <t>Grand Total</t>
  </si>
  <si>
    <t>Upholstered household furniture</t>
  </si>
  <si>
    <t>Wood Television and Radio Cabinets</t>
  </si>
  <si>
    <t>Household furniture, Nec</t>
  </si>
  <si>
    <t>Drapery Hardware and Blinds and Shades</t>
  </si>
  <si>
    <t>Furniture and Fixtures</t>
  </si>
  <si>
    <t>Select SIC code</t>
  </si>
  <si>
    <t>Lumber and Wood Products, Except Furniture</t>
  </si>
  <si>
    <t>ARC code</t>
  </si>
  <si>
    <t>ft24</t>
  </si>
  <si>
    <t>ft2412</t>
  </si>
  <si>
    <t>ft2420</t>
  </si>
  <si>
    <t>ft2421</t>
  </si>
  <si>
    <t>ft2425</t>
  </si>
  <si>
    <t>ft2426</t>
  </si>
  <si>
    <t>ft2428</t>
  </si>
  <si>
    <t>ft2431</t>
  </si>
  <si>
    <t>ft2434</t>
  </si>
  <si>
    <t>ft2435</t>
  </si>
  <si>
    <t>ft2436</t>
  </si>
  <si>
    <t>ft2439</t>
  </si>
  <si>
    <t>ft2441</t>
  </si>
  <si>
    <t>ft2448</t>
  </si>
  <si>
    <t>ft2449</t>
  </si>
  <si>
    <t>ft2451</t>
  </si>
  <si>
    <t>ft2452</t>
  </si>
  <si>
    <t>ft2457</t>
  </si>
  <si>
    <t>ft2463</t>
  </si>
  <si>
    <t>ft2469</t>
  </si>
  <si>
    <t>ft2479</t>
  </si>
  <si>
    <t>ft2490</t>
  </si>
  <si>
    <t>ft2491</t>
  </si>
  <si>
    <t>ft2493</t>
  </si>
  <si>
    <t>ft2499</t>
  </si>
  <si>
    <t>ft25</t>
  </si>
  <si>
    <t>ft2511</t>
  </si>
  <si>
    <t>ft2512</t>
  </si>
  <si>
    <t>ft2517</t>
  </si>
  <si>
    <t>ft2519</t>
  </si>
  <si>
    <t>ft2521</t>
  </si>
  <si>
    <t>ft2531</t>
  </si>
  <si>
    <t>ft2541</t>
  </si>
  <si>
    <t>ft2591</t>
  </si>
  <si>
    <t>ft2599</t>
  </si>
  <si>
    <t>em24</t>
  </si>
  <si>
    <t>em2412</t>
  </si>
  <si>
    <t>em2420</t>
  </si>
  <si>
    <t>em2421</t>
  </si>
  <si>
    <t>em2425</t>
  </si>
  <si>
    <t>em2426</t>
  </si>
  <si>
    <t>em2428</t>
  </si>
  <si>
    <t>em2431</t>
  </si>
  <si>
    <t>em2434</t>
  </si>
  <si>
    <t>em2435</t>
  </si>
  <si>
    <t>em2436</t>
  </si>
  <si>
    <t>em2439</t>
  </si>
  <si>
    <t>em2441</t>
  </si>
  <si>
    <t>em2448</t>
  </si>
  <si>
    <t>em2449</t>
  </si>
  <si>
    <t>em2451</t>
  </si>
  <si>
    <t>em2452</t>
  </si>
  <si>
    <t>em2457</t>
  </si>
  <si>
    <t>em2463</t>
  </si>
  <si>
    <t>em2469</t>
  </si>
  <si>
    <t>em2479</t>
  </si>
  <si>
    <t>em2490</t>
  </si>
  <si>
    <t>em2491</t>
  </si>
  <si>
    <t>em2493</t>
  </si>
  <si>
    <t>em2499</t>
  </si>
  <si>
    <t>em25</t>
  </si>
  <si>
    <t>em2511</t>
  </si>
  <si>
    <t>em2512</t>
  </si>
  <si>
    <t>em2517</t>
  </si>
  <si>
    <t>em2519</t>
  </si>
  <si>
    <t>em2521</t>
  </si>
  <si>
    <t>em2531</t>
  </si>
  <si>
    <t>em2541</t>
  </si>
  <si>
    <t>em2591</t>
  </si>
  <si>
    <t>em2599</t>
  </si>
  <si>
    <t>nm24</t>
  </si>
  <si>
    <t>nm2412</t>
  </si>
  <si>
    <t>nm2420</t>
  </si>
  <si>
    <t>nm2421</t>
  </si>
  <si>
    <t>nm2425</t>
  </si>
  <si>
    <t>nm2426</t>
  </si>
  <si>
    <t>nm2428</t>
  </si>
  <si>
    <t>nm2431</t>
  </si>
  <si>
    <t>nm2434</t>
  </si>
  <si>
    <t>nm2435</t>
  </si>
  <si>
    <t>nm2436</t>
  </si>
  <si>
    <t>nm2439</t>
  </si>
  <si>
    <t>nm2441</t>
  </si>
  <si>
    <t>nm2448</t>
  </si>
  <si>
    <t>nm2449</t>
  </si>
  <si>
    <t>nm2451</t>
  </si>
  <si>
    <t>nm2452</t>
  </si>
  <si>
    <t>nm2457</t>
  </si>
  <si>
    <t>nm2463</t>
  </si>
  <si>
    <t>nm2469</t>
  </si>
  <si>
    <t>nm2479</t>
  </si>
  <si>
    <t>nm2490</t>
  </si>
  <si>
    <t>nm2491</t>
  </si>
  <si>
    <t>nm2493</t>
  </si>
  <si>
    <t>nm2499</t>
  </si>
  <si>
    <t>nm25</t>
  </si>
  <si>
    <t>nm2511</t>
  </si>
  <si>
    <t>nm2512</t>
  </si>
  <si>
    <t>nm2517</t>
  </si>
  <si>
    <t>nm2519</t>
  </si>
  <si>
    <t>nm2521</t>
  </si>
  <si>
    <t>nm2531</t>
  </si>
  <si>
    <t>nm2541</t>
  </si>
  <si>
    <t>nm2591</t>
  </si>
  <si>
    <t>nm2599</t>
  </si>
  <si>
    <t>pb24</t>
  </si>
  <si>
    <t>pb2412</t>
  </si>
  <si>
    <t>pb2420</t>
  </si>
  <si>
    <t>pb2421</t>
  </si>
  <si>
    <t>pb2425</t>
  </si>
  <si>
    <t>pb2426</t>
  </si>
  <si>
    <t>pb2428</t>
  </si>
  <si>
    <t>pb2431</t>
  </si>
  <si>
    <t>pb2434</t>
  </si>
  <si>
    <t>pb2435</t>
  </si>
  <si>
    <t>pb2436</t>
  </si>
  <si>
    <t>pb2439</t>
  </si>
  <si>
    <t>pb2441</t>
  </si>
  <si>
    <t>pb2448</t>
  </si>
  <si>
    <t>pb2449</t>
  </si>
  <si>
    <t>pb2451</t>
  </si>
  <si>
    <t>pb2452</t>
  </si>
  <si>
    <t>pb2457</t>
  </si>
  <si>
    <t>pb2463</t>
  </si>
  <si>
    <t>pb2469</t>
  </si>
  <si>
    <t>pb2479</t>
  </si>
  <si>
    <t>pb2490</t>
  </si>
  <si>
    <t>pb2491</t>
  </si>
  <si>
    <t>pb2493</t>
  </si>
  <si>
    <t>pb2499</t>
  </si>
  <si>
    <t>pb25</t>
  </si>
  <si>
    <t>pb2511</t>
  </si>
  <si>
    <t>pb2512</t>
  </si>
  <si>
    <t>pb2517</t>
  </si>
  <si>
    <t>pb2519</t>
  </si>
  <si>
    <t>pb2521</t>
  </si>
  <si>
    <t>pb2531</t>
  </si>
  <si>
    <t>pb2541</t>
  </si>
  <si>
    <t>pb2591</t>
  </si>
  <si>
    <t>pb2599</t>
  </si>
  <si>
    <t>Furnaces, ovens, and directly fired operations</t>
  </si>
  <si>
    <t>Steam</t>
  </si>
  <si>
    <t>Heat containment</t>
  </si>
  <si>
    <t>Air compressors</t>
  </si>
  <si>
    <t>Maintenance</t>
  </si>
  <si>
    <t>Equipment control</t>
  </si>
  <si>
    <t>Lighting</t>
  </si>
  <si>
    <t>Space conditioning</t>
  </si>
  <si>
    <t>Ventilation</t>
  </si>
  <si>
    <t>Building envelope</t>
  </si>
  <si>
    <t>Administrative</t>
  </si>
  <si>
    <t>Procedures</t>
  </si>
  <si>
    <t>Water use</t>
  </si>
  <si>
    <t>Training</t>
  </si>
  <si>
    <t>Reduction of down time</t>
  </si>
  <si>
    <t>Quick change</t>
  </si>
  <si>
    <t>Total Quality Management</t>
  </si>
  <si>
    <t>Other administrative issues</t>
  </si>
  <si>
    <t>Instructions:</t>
  </si>
  <si>
    <t>1. Only fill up the black cells. Do not modify or change any of the formulas</t>
  </si>
  <si>
    <r>
      <t xml:space="preserve">4. Rate every opportunity using the following scale: </t>
    </r>
    <r>
      <rPr>
        <b/>
        <sz val="12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 xml:space="preserve"> (</t>
    </r>
    <r>
      <rPr>
        <sz val="12"/>
        <color rgb="FF3366FF"/>
        <rFont val="Calibri"/>
        <scheme val="minor"/>
      </rPr>
      <t>No corrective action required</t>
    </r>
    <r>
      <rPr>
        <sz val="12"/>
        <color theme="1"/>
        <rFont val="Calibri"/>
        <family val="2"/>
        <scheme val="minor"/>
      </rPr>
      <t xml:space="preserve">), </t>
    </r>
    <r>
      <rPr>
        <b/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 xml:space="preserve"> (</t>
    </r>
    <r>
      <rPr>
        <sz val="12"/>
        <color rgb="FF008000"/>
        <rFont val="Calibri"/>
        <scheme val="minor"/>
      </rPr>
      <t>Evaluation for potential improvement required</t>
    </r>
    <r>
      <rPr>
        <sz val="12"/>
        <color theme="1"/>
        <rFont val="Calibri"/>
        <family val="2"/>
        <scheme val="minor"/>
      </rPr>
      <t xml:space="preserve">), </t>
    </r>
    <r>
      <rPr>
        <b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(</t>
    </r>
    <r>
      <rPr>
        <sz val="12"/>
        <color rgb="FFE2C85B"/>
        <rFont val="Calibri"/>
        <scheme val="minor"/>
      </rPr>
      <t>Corrective action required</t>
    </r>
    <r>
      <rPr>
        <sz val="12"/>
        <color theme="1"/>
        <rFont val="Calibri"/>
        <family val="2"/>
        <scheme val="minor"/>
      </rPr>
      <t xml:space="preserve">), </t>
    </r>
    <r>
      <rPr>
        <b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(</t>
    </r>
    <r>
      <rPr>
        <sz val="12"/>
        <color rgb="FFFF6600"/>
        <rFont val="Calibri"/>
        <scheme val="minor"/>
      </rPr>
      <t>Urgent corrective action required</t>
    </r>
    <r>
      <rPr>
        <sz val="12"/>
        <color theme="1"/>
        <rFont val="Calibri"/>
        <family val="2"/>
        <scheme val="minor"/>
      </rPr>
      <t xml:space="preserve">), </t>
    </r>
    <r>
      <rPr>
        <b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5"/>
        <rFont val="Calibri"/>
        <scheme val="minor"/>
      </rPr>
      <t>(Inmediate corrective action required</t>
    </r>
    <r>
      <rPr>
        <sz val="12"/>
        <color theme="1"/>
        <rFont val="Calibri"/>
        <family val="2"/>
        <scheme val="minor"/>
      </rPr>
      <t xml:space="preserve">). and </t>
    </r>
    <r>
      <rPr>
        <b/>
        <sz val="12"/>
        <color theme="1"/>
        <rFont val="Calibri"/>
        <family val="2"/>
        <scheme val="minor"/>
      </rPr>
      <t>0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rgb="FFFF0000"/>
        <rFont val="Calibri"/>
        <family val="2"/>
        <scheme val="minor"/>
      </rPr>
      <t>(Emergency situation</t>
    </r>
    <r>
      <rPr>
        <sz val="12"/>
        <color theme="1"/>
        <rFont val="Calibri"/>
        <family val="2"/>
        <scheme val="minor"/>
      </rPr>
      <t>)</t>
    </r>
  </si>
  <si>
    <t>2. Select your industry classification (SIC code)</t>
  </si>
  <si>
    <t>3. Indicate your facility size in terms of square footage and number of employees.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</si>
</sst>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&quot;$&quot;#,##0.0_);[Red]\(&quot;$&quot;#,##0.0\)"/>
    <numFmt numFmtId="165" formatCode="&quot;$&quot;#,##0"/>
    <numFmt numFmtId="166" formatCode="_(* #,##0_);_(* \(#,##0\);_(* &quot;-&quot;??_);_(@_)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008000"/>
      <name val="Calibri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8000"/>
      <name val="Calibri"/>
      <scheme val="minor"/>
    </font>
    <font>
      <b/>
      <sz val="12"/>
      <color rgb="FFFF0000"/>
      <name val="Calibri"/>
      <scheme val="minor"/>
    </font>
    <font>
      <sz val="10"/>
      <name val="Arial"/>
    </font>
    <font>
      <sz val="12"/>
      <color theme="0"/>
      <name val="Calibri"/>
      <family val="2"/>
      <scheme val="minor"/>
    </font>
    <font>
      <sz val="12"/>
      <name val="Calibri"/>
      <scheme val="minor"/>
    </font>
    <font>
      <sz val="14"/>
      <color theme="0"/>
      <name val="Calibri"/>
      <scheme val="minor"/>
    </font>
    <font>
      <b/>
      <u/>
      <sz val="12"/>
      <color theme="1"/>
      <name val="Calibri"/>
      <scheme val="minor"/>
    </font>
    <font>
      <sz val="12"/>
      <color rgb="FFFF6600"/>
      <name val="Calibri"/>
      <scheme val="minor"/>
    </font>
    <font>
      <sz val="12"/>
      <color rgb="FF3366FF"/>
      <name val="Calibri"/>
      <scheme val="minor"/>
    </font>
    <font>
      <sz val="12"/>
      <color theme="5"/>
      <name val="Calibri"/>
      <scheme val="minor"/>
    </font>
    <font>
      <sz val="12"/>
      <color rgb="FFE2C85B"/>
      <name val="Calibri"/>
      <scheme val="minor"/>
    </font>
    <font>
      <sz val="12"/>
      <color rgb="FF800000"/>
      <name val="Calibri"/>
      <scheme val="minor"/>
    </font>
    <font>
      <sz val="12"/>
      <color rgb="FF0000FF"/>
      <name val="Calibri"/>
      <scheme val="minor"/>
    </font>
    <font>
      <b/>
      <sz val="12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0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1">
    <xf numFmtId="0" fontId="0" fillId="0" borderId="0" xfId="0"/>
    <xf numFmtId="0" fontId="9" fillId="0" borderId="0" xfId="0" applyFont="1"/>
    <xf numFmtId="10" fontId="0" fillId="0" borderId="0" xfId="0" applyNumberFormat="1"/>
    <xf numFmtId="10" fontId="8" fillId="0" borderId="0" xfId="0" applyNumberFormat="1" applyFont="1"/>
    <xf numFmtId="10" fontId="10" fillId="0" borderId="0" xfId="0" applyNumberFormat="1" applyFont="1"/>
    <xf numFmtId="0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14" fillId="0" borderId="0" xfId="0" applyFont="1"/>
    <xf numFmtId="10" fontId="14" fillId="0" borderId="0" xfId="0" applyNumberFormat="1" applyFont="1"/>
    <xf numFmtId="0" fontId="10" fillId="0" borderId="0" xfId="0" applyFont="1"/>
    <xf numFmtId="6" fontId="10" fillId="0" borderId="0" xfId="0" applyNumberFormat="1" applyFont="1"/>
    <xf numFmtId="2" fontId="10" fillId="0" borderId="0" xfId="0" applyNumberFormat="1" applyFont="1"/>
    <xf numFmtId="1" fontId="10" fillId="0" borderId="0" xfId="0" applyNumberFormat="1" applyFont="1"/>
    <xf numFmtId="3" fontId="10" fillId="0" borderId="0" xfId="0" applyNumberFormat="1" applyFont="1"/>
    <xf numFmtId="0" fontId="21" fillId="0" borderId="0" xfId="0" applyFont="1"/>
    <xf numFmtId="6" fontId="21" fillId="0" borderId="0" xfId="0" applyNumberFormat="1" applyFont="1"/>
    <xf numFmtId="2" fontId="21" fillId="0" borderId="0" xfId="0" applyNumberFormat="1" applyFont="1"/>
    <xf numFmtId="1" fontId="21" fillId="0" borderId="0" xfId="0" applyNumberFormat="1" applyFont="1"/>
    <xf numFmtId="3" fontId="21" fillId="0" borderId="0" xfId="0" applyNumberFormat="1" applyFont="1"/>
    <xf numFmtId="0" fontId="22" fillId="0" borderId="0" xfId="0" applyFont="1"/>
    <xf numFmtId="6" fontId="22" fillId="0" borderId="0" xfId="0" applyNumberFormat="1" applyFont="1"/>
    <xf numFmtId="2" fontId="22" fillId="0" borderId="0" xfId="0" applyNumberFormat="1" applyFont="1"/>
    <xf numFmtId="1" fontId="22" fillId="0" borderId="0" xfId="0" applyNumberFormat="1" applyFont="1"/>
    <xf numFmtId="3" fontId="22" fillId="0" borderId="0" xfId="0" applyNumberFormat="1" applyFont="1"/>
    <xf numFmtId="8" fontId="0" fillId="0" borderId="0" xfId="0" applyNumberFormat="1"/>
    <xf numFmtId="0" fontId="23" fillId="0" borderId="0" xfId="0" applyFont="1"/>
    <xf numFmtId="10" fontId="23" fillId="0" borderId="0" xfId="0" applyNumberFormat="1" applyFont="1"/>
    <xf numFmtId="10" fontId="11" fillId="0" borderId="0" xfId="0" applyNumberFormat="1" applyFont="1"/>
    <xf numFmtId="0" fontId="0" fillId="0" borderId="0" xfId="0" applyFont="1"/>
    <xf numFmtId="165" fontId="3" fillId="0" borderId="7" xfId="0" applyNumberFormat="1" applyFont="1" applyBorder="1" applyProtection="1"/>
    <xf numFmtId="4" fontId="3" fillId="0" borderId="7" xfId="0" applyNumberFormat="1" applyFont="1" applyBorder="1" applyAlignment="1" applyProtection="1">
      <alignment horizontal="center"/>
    </xf>
    <xf numFmtId="3" fontId="3" fillId="0" borderId="13" xfId="0" applyNumberFormat="1" applyFont="1" applyBorder="1" applyAlignment="1" applyProtection="1">
      <alignment horizontal="center"/>
    </xf>
    <xf numFmtId="165" fontId="3" fillId="0" borderId="4" xfId="0" applyNumberFormat="1" applyFont="1" applyBorder="1" applyProtection="1"/>
    <xf numFmtId="4" fontId="3" fillId="0" borderId="4" xfId="0" applyNumberFormat="1" applyFont="1" applyBorder="1" applyAlignment="1" applyProtection="1">
      <alignment horizontal="center"/>
    </xf>
    <xf numFmtId="3" fontId="3" fillId="0" borderId="10" xfId="0" applyNumberFormat="1" applyFont="1" applyBorder="1" applyAlignment="1" applyProtection="1">
      <alignment horizontal="center"/>
    </xf>
    <xf numFmtId="165" fontId="3" fillId="0" borderId="3" xfId="0" applyNumberFormat="1" applyFont="1" applyBorder="1" applyProtection="1"/>
    <xf numFmtId="4" fontId="3" fillId="0" borderId="3" xfId="0" applyNumberFormat="1" applyFont="1" applyBorder="1" applyAlignment="1" applyProtection="1">
      <alignment horizontal="center"/>
    </xf>
    <xf numFmtId="3" fontId="3" fillId="0" borderId="12" xfId="0" applyNumberFormat="1" applyFont="1" applyBorder="1" applyAlignment="1" applyProtection="1">
      <alignment horizontal="center"/>
    </xf>
    <xf numFmtId="3" fontId="3" fillId="4" borderId="10" xfId="0" applyNumberFormat="1" applyFont="1" applyFill="1" applyBorder="1" applyAlignment="1" applyProtection="1">
      <alignment horizontal="center"/>
    </xf>
    <xf numFmtId="165" fontId="3" fillId="0" borderId="25" xfId="0" applyNumberFormat="1" applyFont="1" applyBorder="1" applyProtection="1"/>
    <xf numFmtId="4" fontId="3" fillId="0" borderId="25" xfId="0" applyNumberFormat="1" applyFont="1" applyBorder="1" applyAlignment="1" applyProtection="1">
      <alignment horizontal="center"/>
    </xf>
    <xf numFmtId="3" fontId="3" fillId="0" borderId="24" xfId="0" applyNumberFormat="1" applyFont="1" applyBorder="1" applyAlignment="1" applyProtection="1">
      <alignment horizontal="center"/>
    </xf>
    <xf numFmtId="165" fontId="3" fillId="0" borderId="6" xfId="0" applyNumberFormat="1" applyFont="1" applyBorder="1" applyProtection="1"/>
    <xf numFmtId="4" fontId="3" fillId="0" borderId="6" xfId="0" applyNumberFormat="1" applyFont="1" applyBorder="1" applyAlignment="1" applyProtection="1">
      <alignment horizontal="center"/>
    </xf>
    <xf numFmtId="3" fontId="3" fillId="0" borderId="11" xfId="0" applyNumberFormat="1" applyFont="1" applyBorder="1" applyAlignment="1" applyProtection="1">
      <alignment horizontal="center"/>
    </xf>
    <xf numFmtId="165" fontId="3" fillId="0" borderId="5" xfId="0" applyNumberFormat="1" applyFont="1" applyBorder="1" applyProtection="1"/>
    <xf numFmtId="4" fontId="3" fillId="0" borderId="5" xfId="0" applyNumberFormat="1" applyFont="1" applyBorder="1" applyAlignment="1" applyProtection="1">
      <alignment horizontal="center"/>
    </xf>
    <xf numFmtId="3" fontId="3" fillId="0" borderId="9" xfId="0" applyNumberFormat="1" applyFont="1" applyBorder="1" applyAlignment="1" applyProtection="1">
      <alignment horizontal="center"/>
    </xf>
    <xf numFmtId="165" fontId="3" fillId="0" borderId="27" xfId="0" applyNumberFormat="1" applyFont="1" applyBorder="1" applyProtection="1"/>
    <xf numFmtId="4" fontId="3" fillId="0" borderId="27" xfId="0" applyNumberFormat="1" applyFont="1" applyBorder="1" applyAlignment="1" applyProtection="1">
      <alignment horizontal="center"/>
    </xf>
    <xf numFmtId="3" fontId="3" fillId="0" borderId="26" xfId="0" applyNumberFormat="1" applyFont="1" applyBorder="1" applyAlignment="1" applyProtection="1">
      <alignment horizontal="center"/>
    </xf>
    <xf numFmtId="165" fontId="3" fillId="0" borderId="18" xfId="0" applyNumberFormat="1" applyFont="1" applyBorder="1" applyProtection="1"/>
    <xf numFmtId="4" fontId="3" fillId="0" borderId="18" xfId="0" applyNumberFormat="1" applyFont="1" applyBorder="1" applyAlignment="1" applyProtection="1">
      <alignment horizontal="center"/>
    </xf>
    <xf numFmtId="3" fontId="3" fillId="0" borderId="17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Protection="1"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Protection="1">
      <protection locked="0"/>
    </xf>
    <xf numFmtId="0" fontId="0" fillId="0" borderId="28" xfId="0" applyBorder="1" applyProtection="1">
      <protection locked="0"/>
    </xf>
    <xf numFmtId="0" fontId="0" fillId="0" borderId="23" xfId="0" applyBorder="1" applyAlignment="1" applyProtection="1">
      <alignment horizontal="center"/>
      <protection locked="0"/>
    </xf>
    <xf numFmtId="165" fontId="0" fillId="0" borderId="23" xfId="0" applyNumberFormat="1" applyBorder="1" applyProtection="1"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29" xfId="0" applyNumberFormat="1" applyBorder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0" borderId="30" xfId="0" applyBorder="1" applyProtection="1">
      <protection locked="0"/>
    </xf>
    <xf numFmtId="165" fontId="0" fillId="0" borderId="0" xfId="0" applyNumberFormat="1" applyBorder="1" applyProtection="1">
      <protection locked="0"/>
    </xf>
    <xf numFmtId="166" fontId="15" fillId="3" borderId="0" xfId="308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31" xfId="0" applyNumberFormat="1" applyBorder="1" applyProtection="1">
      <protection locked="0"/>
    </xf>
    <xf numFmtId="0" fontId="0" fillId="0" borderId="32" xfId="0" applyBorder="1" applyProtection="1">
      <protection locked="0"/>
    </xf>
    <xf numFmtId="165" fontId="0" fillId="0" borderId="1" xfId="0" applyNumberFormat="1" applyBorder="1" applyProtection="1">
      <protection locked="0"/>
    </xf>
    <xf numFmtId="0" fontId="15" fillId="3" borderId="1" xfId="0" applyFont="1" applyFill="1" applyBorder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center"/>
      <protection locked="0"/>
    </xf>
    <xf numFmtId="4" fontId="0" fillId="0" borderId="33" xfId="0" applyNumberFormat="1" applyBorder="1" applyProtection="1"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165" fontId="4" fillId="0" borderId="16" xfId="0" applyNumberFormat="1" applyFont="1" applyBorder="1" applyAlignment="1" applyProtection="1">
      <alignment horizontal="center" wrapText="1"/>
      <protection locked="0"/>
    </xf>
    <xf numFmtId="165" fontId="4" fillId="0" borderId="15" xfId="0" applyNumberFormat="1" applyFont="1" applyBorder="1" applyAlignment="1" applyProtection="1">
      <alignment horizontal="center" wrapText="1"/>
      <protection locked="0"/>
    </xf>
    <xf numFmtId="0" fontId="15" fillId="3" borderId="22" xfId="0" applyFont="1" applyFill="1" applyBorder="1" applyAlignment="1" applyProtection="1">
      <alignment horizontal="center"/>
      <protection locked="0"/>
    </xf>
    <xf numFmtId="0" fontId="15" fillId="3" borderId="4" xfId="0" applyFont="1" applyFill="1" applyBorder="1" applyAlignment="1" applyProtection="1">
      <alignment horizontal="center"/>
      <protection locked="0"/>
    </xf>
    <xf numFmtId="0" fontId="15" fillId="3" borderId="7" xfId="0" applyFont="1" applyFill="1" applyBorder="1" applyAlignment="1" applyProtection="1">
      <alignment horizontal="center"/>
      <protection locked="0"/>
    </xf>
    <xf numFmtId="0" fontId="15" fillId="3" borderId="3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15" fillId="3" borderId="25" xfId="0" applyFont="1" applyFill="1" applyBorder="1" applyAlignment="1" applyProtection="1">
      <alignment horizontal="center"/>
      <protection locked="0"/>
    </xf>
    <xf numFmtId="0" fontId="15" fillId="3" borderId="6" xfId="0" applyFont="1" applyFill="1" applyBorder="1" applyAlignment="1" applyProtection="1">
      <alignment horizontal="center"/>
      <protection locked="0"/>
    </xf>
    <xf numFmtId="0" fontId="15" fillId="3" borderId="5" xfId="0" applyFont="1" applyFill="1" applyBorder="1" applyAlignment="1" applyProtection="1">
      <alignment horizontal="center"/>
      <protection locked="0"/>
    </xf>
    <xf numFmtId="0" fontId="15" fillId="3" borderId="27" xfId="0" applyFont="1" applyFill="1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0" fontId="15" fillId="3" borderId="18" xfId="0" applyFont="1" applyFill="1" applyBorder="1" applyAlignment="1" applyProtection="1">
      <alignment horizontal="center"/>
      <protection locked="0"/>
    </xf>
    <xf numFmtId="165" fontId="3" fillId="0" borderId="0" xfId="0" applyNumberFormat="1" applyFont="1" applyBorder="1" applyProtection="1">
      <protection locked="0"/>
    </xf>
    <xf numFmtId="4" fontId="3" fillId="0" borderId="0" xfId="0" applyNumberFormat="1" applyFont="1" applyBorder="1" applyAlignment="1" applyProtection="1">
      <alignment horizontal="center"/>
      <protection locked="0"/>
    </xf>
    <xf numFmtId="4" fontId="3" fillId="0" borderId="0" xfId="0" applyNumberFormat="1" applyFont="1" applyBorder="1" applyProtection="1">
      <protection locked="0"/>
    </xf>
    <xf numFmtId="165" fontId="3" fillId="0" borderId="1" xfId="0" applyNumberFormat="1" applyFont="1" applyBorder="1" applyProtection="1">
      <protection locked="0"/>
    </xf>
    <xf numFmtId="4" fontId="3" fillId="0" borderId="1" xfId="0" applyNumberFormat="1" applyFont="1" applyBorder="1" applyAlignment="1" applyProtection="1">
      <alignment horizontal="center"/>
      <protection locked="0"/>
    </xf>
    <xf numFmtId="4" fontId="3" fillId="0" borderId="1" xfId="0" applyNumberFormat="1" applyFont="1" applyBorder="1" applyProtection="1">
      <protection locked="0"/>
    </xf>
    <xf numFmtId="3" fontId="0" fillId="0" borderId="0" xfId="0" applyNumberFormat="1" applyProtection="1">
      <protection locked="0"/>
    </xf>
    <xf numFmtId="0" fontId="4" fillId="0" borderId="0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right" vertical="top" wrapText="1"/>
    </xf>
    <xf numFmtId="9" fontId="7" fillId="0" borderId="2" xfId="0" applyNumberFormat="1" applyFont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165" fontId="0" fillId="0" borderId="0" xfId="0" applyNumberFormat="1" applyFont="1" applyProtection="1"/>
    <xf numFmtId="164" fontId="11" fillId="2" borderId="0" xfId="0" applyNumberFormat="1" applyFont="1" applyFill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 vertical="top" wrapText="1"/>
    </xf>
    <xf numFmtId="0" fontId="3" fillId="0" borderId="21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vertical="top" wrapText="1"/>
    </xf>
    <xf numFmtId="0" fontId="3" fillId="0" borderId="10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vertical="top" wrapText="1"/>
    </xf>
    <xf numFmtId="0" fontId="3" fillId="0" borderId="1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vertical="top" wrapText="1"/>
    </xf>
    <xf numFmtId="0" fontId="3" fillId="0" borderId="1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vertical="top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vertical="top" wrapText="1"/>
    </xf>
    <xf numFmtId="0" fontId="3" fillId="0" borderId="6" xfId="0" applyFont="1" applyBorder="1" applyAlignment="1" applyProtection="1">
      <alignment vertical="top" wrapText="1"/>
    </xf>
    <xf numFmtId="0" fontId="3" fillId="0" borderId="5" xfId="0" applyFont="1" applyBorder="1" applyAlignment="1" applyProtection="1">
      <alignment vertical="top" wrapText="1"/>
    </xf>
    <xf numFmtId="0" fontId="3" fillId="0" borderId="9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vertical="top" wrapText="1"/>
    </xf>
    <xf numFmtId="0" fontId="3" fillId="0" borderId="18" xfId="0" applyFont="1" applyBorder="1" applyAlignment="1" applyProtection="1">
      <alignment vertical="top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vertical="top" wrapText="1"/>
    </xf>
    <xf numFmtId="0" fontId="3" fillId="0" borderId="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4" borderId="0" xfId="0" applyFill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</cellXfs>
  <cellStyles count="403">
    <cellStyle name="Comma" xfId="308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Normal" xfId="0" builtinId="0"/>
    <cellStyle name="Normal 2" xfId="12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Drop" dropLines="126" dropStyle="combo" dx="16" fmlaLink="$M$3" fmlaRange="'SIC codes'!$D$7:$D$34" sel="1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1</xdr:row>
          <xdr:rowOff>165100</xdr:rowOff>
        </xdr:from>
        <xdr:to>
          <xdr:col>12</xdr:col>
          <xdr:colOff>38100</xdr:colOff>
          <xdr:row>2</xdr:row>
          <xdr:rowOff>203200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C2:Q74"/>
  <sheetViews>
    <sheetView tabSelected="1" zoomScale="95" zoomScaleNormal="95" zoomScalePageLayoutView="95" workbookViewId="0">
      <selection activeCell="D48" sqref="D48:D51"/>
    </sheetView>
  </sheetViews>
  <sheetFormatPr baseColWidth="10" defaultRowHeight="15" x14ac:dyDescent="0"/>
  <cols>
    <col min="1" max="1" width="10.83203125" style="6"/>
    <col min="2" max="2" width="2" style="6" customWidth="1"/>
    <col min="3" max="3" width="10.83203125" style="6" customWidth="1"/>
    <col min="4" max="4" width="21" style="55" customWidth="1"/>
    <col min="5" max="5" width="8.83203125" style="55" customWidth="1"/>
    <col min="6" max="6" width="64.1640625" style="6" customWidth="1"/>
    <col min="7" max="7" width="11.1640625" style="55" customWidth="1"/>
    <col min="8" max="8" width="16.6640625" style="56" customWidth="1"/>
    <col min="9" max="9" width="11.1640625" style="56" customWidth="1"/>
    <col min="10" max="10" width="11.1640625" style="57" customWidth="1"/>
    <col min="11" max="11" width="14.1640625" style="58" customWidth="1"/>
    <col min="12" max="12" width="10.83203125" style="6"/>
    <col min="13" max="13" width="52.33203125" style="6" customWidth="1"/>
    <col min="14" max="16384" width="10.83203125" style="6"/>
  </cols>
  <sheetData>
    <row r="2" spans="3:17" ht="16" thickBot="1"/>
    <row r="3" spans="3:17" ht="19" customHeight="1">
      <c r="G3" s="59" t="s">
        <v>113</v>
      </c>
      <c r="H3" s="60"/>
      <c r="I3" s="61"/>
      <c r="J3" s="61"/>
      <c r="K3" s="62"/>
      <c r="L3" s="63"/>
      <c r="M3" s="64">
        <v>10</v>
      </c>
      <c r="N3" s="64">
        <f>+VLOOKUP('Energy Savings Checklist'!M3,'SIC codes'!A7:C34,2)</f>
        <v>2439</v>
      </c>
    </row>
    <row r="4" spans="3:17" ht="18">
      <c r="C4" s="101"/>
      <c r="D4" s="132" t="s">
        <v>274</v>
      </c>
      <c r="E4" s="102"/>
      <c r="F4" s="101"/>
      <c r="G4" s="65" t="s">
        <v>84</v>
      </c>
      <c r="H4" s="66"/>
      <c r="I4" s="67">
        <v>50000</v>
      </c>
      <c r="J4" s="66"/>
      <c r="K4" s="68"/>
      <c r="L4" s="69"/>
    </row>
    <row r="5" spans="3:17" ht="19" customHeight="1" thickBot="1">
      <c r="C5" s="101"/>
      <c r="D5" s="133" t="s">
        <v>275</v>
      </c>
      <c r="E5" s="102"/>
      <c r="F5" s="101"/>
      <c r="G5" s="70" t="s">
        <v>79</v>
      </c>
      <c r="H5" s="71"/>
      <c r="I5" s="72">
        <v>123</v>
      </c>
      <c r="J5" s="71"/>
      <c r="K5" s="73"/>
      <c r="L5" s="74"/>
    </row>
    <row r="6" spans="3:17" ht="13" customHeight="1">
      <c r="C6" s="101"/>
      <c r="D6" s="133" t="s">
        <v>277</v>
      </c>
      <c r="E6" s="102"/>
      <c r="F6" s="101"/>
    </row>
    <row r="7" spans="3:17" ht="13" customHeight="1">
      <c r="C7" s="101"/>
      <c r="D7" s="133" t="s">
        <v>278</v>
      </c>
      <c r="E7" s="102"/>
      <c r="F7" s="101"/>
    </row>
    <row r="8" spans="3:17" ht="15" customHeight="1">
      <c r="C8" s="101"/>
      <c r="D8" s="134" t="s">
        <v>276</v>
      </c>
      <c r="E8" s="134"/>
      <c r="F8" s="134"/>
      <c r="G8" s="134"/>
      <c r="H8" s="134"/>
      <c r="I8" s="134"/>
      <c r="J8" s="134"/>
      <c r="K8" s="134"/>
    </row>
    <row r="9" spans="3:17">
      <c r="C9" s="101"/>
      <c r="D9" s="134"/>
      <c r="E9" s="134"/>
      <c r="F9" s="134"/>
      <c r="G9" s="134"/>
      <c r="H9" s="134"/>
      <c r="I9" s="134"/>
      <c r="J9" s="134"/>
      <c r="K9" s="134"/>
    </row>
    <row r="11" spans="3:17" ht="57" thickBot="1">
      <c r="C11" s="105" t="s">
        <v>4</v>
      </c>
      <c r="D11" s="106" t="s">
        <v>2</v>
      </c>
      <c r="E11" s="106" t="s">
        <v>115</v>
      </c>
      <c r="F11" s="107" t="s">
        <v>3</v>
      </c>
      <c r="G11" s="75" t="s">
        <v>70</v>
      </c>
      <c r="H11" s="76" t="s">
        <v>81</v>
      </c>
      <c r="I11" s="76" t="s">
        <v>82</v>
      </c>
      <c r="J11" s="76" t="s">
        <v>83</v>
      </c>
      <c r="K11" s="77" t="s">
        <v>80</v>
      </c>
    </row>
    <row r="12" spans="3:17" ht="15" customHeight="1">
      <c r="C12" s="135" t="s">
        <v>5</v>
      </c>
      <c r="D12" s="140" t="s">
        <v>256</v>
      </c>
      <c r="E12" s="108">
        <f>+'TOP 50 ENERGY PRACTICES'!D6</f>
        <v>2.1133000000000002</v>
      </c>
      <c r="F12" s="109" t="str">
        <f>+'TOP 50 ENERGY PRACTICES'!E6</f>
        <v>ADJUST BURNERS FOR EFFICIENT OPERATION</v>
      </c>
      <c r="G12" s="78">
        <v>4</v>
      </c>
      <c r="H12" s="30">
        <f>(1-(G12/5))*VLOOKUP($E12,'Energy data'!$A$6:$EK$54,MATCH(CONCATENATE("ft",$N$3),'Energy data'!$A$6:$EK$6,0))*$I$4</f>
        <v>0</v>
      </c>
      <c r="I12" s="30">
        <f>(1-(G12/5))*VLOOKUP($E12,'Energy data'!$A$6:$EK$54,MATCH(CONCATENATE("em",$N$3),'Energy data'!$A$6:$EK$6,0))*$I$5</f>
        <v>0</v>
      </c>
      <c r="J12" s="31">
        <f>IF(G12=5,"",VLOOKUP($E12,'Energy data'!$A$6:$EK$54,MATCH(CONCATENATE("pb",$N$3),'Energy data'!$A$6:$EK$6,0)))</f>
        <v>0</v>
      </c>
      <c r="K12" s="32">
        <f>IF(G12=5,"",VLOOKUP($E12,'Energy data'!$A$6:$EK$54,MATCH(CONCATENATE("nm",$N$3),'Energy data'!$A$6:$EK$6,0)))</f>
        <v>0</v>
      </c>
    </row>
    <row r="13" spans="3:17" ht="18">
      <c r="C13" s="135"/>
      <c r="D13" s="139"/>
      <c r="E13" s="110">
        <f>+'TOP 50 ENERGY PRACTICES'!D7</f>
        <v>2.1135000000000002</v>
      </c>
      <c r="F13" s="111" t="str">
        <f>+'TOP 50 ENERGY PRACTICES'!E7</f>
        <v>REPAIR FURNACES AND OVEN DOORS SO THAT THEY SEAL EFFICIENTLY</v>
      </c>
      <c r="G13" s="79">
        <v>1</v>
      </c>
      <c r="H13" s="33">
        <f>(1-(G13/5))*VLOOKUP($E13,'Energy data'!$A$6:$EK$54,MATCH(CONCATENATE("ft",$N$3),'Energy data'!$A$6:$EK$6,0))*$I$4</f>
        <v>0</v>
      </c>
      <c r="I13" s="33">
        <f>(1-(G13/5))*VLOOKUP($E13,'Energy data'!$A$6:$EK$54,MATCH(CONCATENATE("em",$N$3),'Energy data'!$A$6:$EK$6,0))*$I$5</f>
        <v>0</v>
      </c>
      <c r="J13" s="34">
        <f>IF(G13=5,"",VLOOKUP($E13,'Energy data'!$A$6:$EK$54,MATCH(CONCATENATE("pb",$N$3),'Energy data'!$A$6:$EK$6,0)))</f>
        <v>0</v>
      </c>
      <c r="K13" s="35">
        <f>IF(G13=5,"",VLOOKUP($E13,'Energy data'!$A$6:$EK$54,MATCH(CONCATENATE("nm",$N$3),'Energy data'!$A$6:$EK$6,0)))</f>
        <v>0</v>
      </c>
    </row>
    <row r="14" spans="3:17" ht="18">
      <c r="C14" s="135"/>
      <c r="D14" s="137" t="s">
        <v>71</v>
      </c>
      <c r="E14" s="112">
        <f>+'TOP 50 ENERGY PRACTICES'!D8</f>
        <v>2.1231</v>
      </c>
      <c r="F14" s="113" t="str">
        <f>+'TOP 50 ENERGY PRACTICES'!E8</f>
        <v>ESTABLISH BURNER MAINTENANCE SCHEDULE FOR BOILERS</v>
      </c>
      <c r="G14" s="80">
        <v>4</v>
      </c>
      <c r="H14" s="30">
        <f>(1-(G14/5))*VLOOKUP($E14,'Energy data'!$A$6:$EK$54,MATCH(CONCATENATE("ft",$N$3),'Energy data'!$A$6:$EK$6,0))*$I$4</f>
        <v>26.198044341818175</v>
      </c>
      <c r="I14" s="30">
        <f>(1-(G14/5))*VLOOKUP($E14,'Energy data'!$A$6:$EK$54,MATCH(CONCATENATE("em",$N$3),'Energy data'!$A$6:$EK$6,0))*$I$5</f>
        <v>161.11797270218176</v>
      </c>
      <c r="J14" s="31">
        <f>IF(G14=5,"",VLOOKUP($E14,'Energy data'!$A$6:$EK$54,MATCH(CONCATENATE("pb",$N$3),'Energy data'!$A$6:$EK$6,0)))</f>
        <v>0</v>
      </c>
      <c r="K14" s="32">
        <f>IF(G14=5,"",VLOOKUP($E14,'Energy data'!$A$6:$EK$54,MATCH(CONCATENATE("nm",$N$3),'Energy data'!$A$6:$EK$6,0)))</f>
        <v>1</v>
      </c>
    </row>
    <row r="15" spans="3:17" ht="18">
      <c r="C15" s="135"/>
      <c r="D15" s="138"/>
      <c r="E15" s="114">
        <f>+'TOP 50 ENERGY PRACTICES'!D9</f>
        <v>2.1232000000000002</v>
      </c>
      <c r="F15" s="115" t="str">
        <f>+'TOP 50 ENERGY PRACTICES'!E9</f>
        <v>KEEP BOILER TUBES CLEAN</v>
      </c>
      <c r="G15" s="81">
        <v>4</v>
      </c>
      <c r="H15" s="36">
        <f>(1-(G15/5))*VLOOKUP($E15,'Energy data'!$A$6:$EK$54,MATCH(CONCATENATE("ft",$N$3),'Energy data'!$A$6:$EK$6,0))*$I$4</f>
        <v>0</v>
      </c>
      <c r="I15" s="36">
        <f>(1-(G15/5))*VLOOKUP($E15,'Energy data'!$A$6:$EK$54,MATCH(CONCATENATE("em",$N$3),'Energy data'!$A$6:$EK$6,0))*$I$5</f>
        <v>0</v>
      </c>
      <c r="J15" s="37">
        <f>IF(G15=5,"",VLOOKUP($E15,'Energy data'!$A$6:$EK$54,MATCH(CONCATENATE("pb",$N$3),'Energy data'!$A$6:$EK$6,0)))</f>
        <v>0</v>
      </c>
      <c r="K15" s="38">
        <f>IF(G15=5,"",VLOOKUP($E15,'Energy data'!$A$6:$EK$54,MATCH(CONCATENATE("nm",$N$3),'Energy data'!$A$6:$EK$6,0)))</f>
        <v>0</v>
      </c>
      <c r="N15" s="82"/>
      <c r="O15" s="82"/>
      <c r="P15" s="82"/>
      <c r="Q15" s="82"/>
    </row>
    <row r="16" spans="3:17" ht="18">
      <c r="C16" s="135"/>
      <c r="D16" s="139"/>
      <c r="E16" s="110">
        <f>+'TOP 50 ENERGY PRACTICES'!D10</f>
        <v>2.1233</v>
      </c>
      <c r="F16" s="111" t="str">
        <f>+'TOP 50 ENERGY PRACTICES'!E10</f>
        <v>ANALYZE FLUE GAS FOR PROPER AIR/FUEL RATIO</v>
      </c>
      <c r="G16" s="79">
        <v>4</v>
      </c>
      <c r="H16" s="33">
        <f>(1-(G16/5))*VLOOKUP($E16,'Energy data'!$A$6:$EK$54,MATCH(CONCATENATE("ft",$N$3),'Energy data'!$A$6:$EK$6,0))*$I$4</f>
        <v>0</v>
      </c>
      <c r="I16" s="33">
        <f>(1-(G16/5))*VLOOKUP($E16,'Energy data'!$A$6:$EK$54,MATCH(CONCATENATE("em",$N$3),'Energy data'!$A$6:$EK$6,0))*$I$5</f>
        <v>0</v>
      </c>
      <c r="J16" s="34">
        <f>IF(G16=5,"",VLOOKUP($E16,'Energy data'!$A$6:$EK$54,MATCH(CONCATENATE("pb",$N$3),'Energy data'!$A$6:$EK$6,0)))</f>
        <v>0</v>
      </c>
      <c r="K16" s="39">
        <f>IF(G16=5,"",VLOOKUP($E16,'Energy data'!$A$6:$EK$54,MATCH(CONCATENATE("nm",$N$3),'Energy data'!$A$6:$EK$6,0)))</f>
        <v>0</v>
      </c>
      <c r="M16" s="83"/>
      <c r="N16" s="83"/>
      <c r="O16" s="83"/>
      <c r="P16" s="83"/>
      <c r="Q16" s="83"/>
    </row>
    <row r="17" spans="3:17" ht="18">
      <c r="C17" s="135"/>
      <c r="D17" s="137" t="s">
        <v>257</v>
      </c>
      <c r="E17" s="112">
        <f>+'TOP 50 ENERGY PRACTICES'!D11</f>
        <v>2.2113</v>
      </c>
      <c r="F17" s="113" t="str">
        <f>+'TOP 50 ENERGY PRACTICES'!E11</f>
        <v>REPAIR OR REPLACE STEAM TRAPS</v>
      </c>
      <c r="G17" s="80">
        <v>3</v>
      </c>
      <c r="H17" s="30">
        <f>(1-(G17/5))*VLOOKUP($E17,'Energy data'!$A$6:$EK$54,MATCH(CONCATENATE("ft",$N$3),'Energy data'!$A$6:$EK$6,0))*$I$4</f>
        <v>0</v>
      </c>
      <c r="I17" s="30">
        <f>(1-(G17/5))*VLOOKUP($E17,'Energy data'!$A$6:$EK$54,MATCH(CONCATENATE("em",$N$3),'Energy data'!$A$6:$EK$6,0))*$I$5</f>
        <v>0</v>
      </c>
      <c r="J17" s="31">
        <f>IF(G17=5,"",VLOOKUP($E17,'Energy data'!$A$6:$EK$54,MATCH(CONCATENATE("pb",$N$3),'Energy data'!$A$6:$EK$6,0)))</f>
        <v>0</v>
      </c>
      <c r="K17" s="32">
        <f>IF(G17=5,"",VLOOKUP($E17,'Energy data'!$A$6:$EK$54,MATCH(CONCATENATE("nm",$N$3),'Energy data'!$A$6:$EK$6,0)))</f>
        <v>0</v>
      </c>
      <c r="M17" s="83"/>
      <c r="N17" s="83"/>
      <c r="O17" s="83"/>
      <c r="P17" s="83"/>
      <c r="Q17" s="83"/>
    </row>
    <row r="18" spans="3:17" ht="18">
      <c r="C18" s="135"/>
      <c r="D18" s="138"/>
      <c r="E18" s="114">
        <f>+'TOP 50 ENERGY PRACTICES'!D12</f>
        <v>2.2122000000000002</v>
      </c>
      <c r="F18" s="115" t="str">
        <f>+'TOP 50 ENERGY PRACTICES'!E12</f>
        <v>INSTALL / REPAIR INSULATION ON CONDENSATE LINES</v>
      </c>
      <c r="G18" s="81">
        <v>4</v>
      </c>
      <c r="H18" s="36">
        <f>(1-(G18/5))*VLOOKUP($E18,'Energy data'!$A$6:$EK$54,MATCH(CONCATENATE("ft",$N$3),'Energy data'!$A$6:$EK$6,0))*$I$4</f>
        <v>0</v>
      </c>
      <c r="I18" s="36">
        <f>(1-(G18/5))*VLOOKUP($E18,'Energy data'!$A$6:$EK$54,MATCH(CONCATENATE("em",$N$3),'Energy data'!$A$6:$EK$6,0))*$I$5</f>
        <v>0</v>
      </c>
      <c r="J18" s="37">
        <f>IF(G18=5,"",VLOOKUP($E18,'Energy data'!$A$6:$EK$54,MATCH(CONCATENATE("pb",$N$3),'Energy data'!$A$6:$EK$6,0)))</f>
        <v>0</v>
      </c>
      <c r="K18" s="38">
        <f>IF(G18=5,"",VLOOKUP($E18,'Energy data'!$A$6:$EK$54,MATCH(CONCATENATE("nm",$N$3),'Energy data'!$A$6:$EK$6,0)))</f>
        <v>0</v>
      </c>
      <c r="M18" s="83"/>
      <c r="N18" s="83"/>
      <c r="O18" s="83"/>
      <c r="P18" s="83"/>
      <c r="Q18" s="83"/>
    </row>
    <row r="19" spans="3:17" ht="18">
      <c r="C19" s="135"/>
      <c r="D19" s="138"/>
      <c r="E19" s="114">
        <f>+'TOP 50 ENERGY PRACTICES'!D13</f>
        <v>2.2122999999999999</v>
      </c>
      <c r="F19" s="115" t="str">
        <f>+'TOP 50 ENERGY PRACTICES'!E13</f>
        <v>INSULATE FEEDWATER TANK</v>
      </c>
      <c r="G19" s="81">
        <v>4</v>
      </c>
      <c r="H19" s="36">
        <f>(1-(G19/5))*VLOOKUP($E19,'Energy data'!$A$6:$EK$54,MATCH(CONCATENATE("ft",$N$3),'Energy data'!$A$6:$EK$6,0))*$I$4</f>
        <v>0</v>
      </c>
      <c r="I19" s="36">
        <f>(1-(G19/5))*VLOOKUP($E19,'Energy data'!$A$6:$EK$54,MATCH(CONCATENATE("em",$N$3),'Energy data'!$A$6:$EK$6,0))*$I$5</f>
        <v>0</v>
      </c>
      <c r="J19" s="37">
        <f>IF(G19=5,"",VLOOKUP($E19,'Energy data'!$A$6:$EK$54,MATCH(CONCATENATE("pb",$N$3),'Energy data'!$A$6:$EK$6,0)))</f>
        <v>0</v>
      </c>
      <c r="K19" s="38">
        <f>IF(G19=5,"",VLOOKUP($E19,'Energy data'!$A$6:$EK$54,MATCH(CONCATENATE("nm",$N$3),'Energy data'!$A$6:$EK$6,0)))</f>
        <v>0</v>
      </c>
      <c r="M19" s="83"/>
      <c r="N19" s="83"/>
      <c r="O19" s="83"/>
      <c r="P19" s="83"/>
      <c r="Q19" s="83"/>
    </row>
    <row r="20" spans="3:17" ht="18">
      <c r="C20" s="135"/>
      <c r="D20" s="138"/>
      <c r="E20" s="114">
        <f>+'TOP 50 ENERGY PRACTICES'!D14</f>
        <v>2.2130999999999998</v>
      </c>
      <c r="F20" s="115" t="str">
        <f>+'TOP 50 ENERGY PRACTICES'!E14</f>
        <v>INSULATE STEAM / HOT WATER LINES</v>
      </c>
      <c r="G20" s="81">
        <v>2</v>
      </c>
      <c r="H20" s="36">
        <f>(1-(G20/5))*VLOOKUP($E20,'Energy data'!$A$6:$EK$54,MATCH(CONCATENATE("ft",$N$3),'Energy data'!$A$6:$EK$6,0))*$I$4</f>
        <v>0</v>
      </c>
      <c r="I20" s="36">
        <f>(1-(G20/5))*VLOOKUP($E20,'Energy data'!$A$6:$EK$54,MATCH(CONCATENATE("em",$N$3),'Energy data'!$A$6:$EK$6,0))*$I$5</f>
        <v>0</v>
      </c>
      <c r="J20" s="37">
        <f>IF(G20=5,"",VLOOKUP($E20,'Energy data'!$A$6:$EK$54,MATCH(CONCATENATE("pb",$N$3),'Energy data'!$A$6:$EK$6,0)))</f>
        <v>0</v>
      </c>
      <c r="K20" s="38">
        <f>IF(G20=5,"",VLOOKUP($E20,'Energy data'!$A$6:$EK$54,MATCH(CONCATENATE("nm",$N$3),'Energy data'!$A$6:$EK$6,0)))</f>
        <v>0</v>
      </c>
      <c r="M20" s="83"/>
      <c r="N20" s="83"/>
      <c r="O20" s="83"/>
      <c r="P20" s="83"/>
      <c r="Q20" s="83"/>
    </row>
    <row r="21" spans="3:17" ht="18">
      <c r="C21" s="135"/>
      <c r="D21" s="138"/>
      <c r="E21" s="114">
        <f>+'TOP 50 ENERGY PRACTICES'!D15</f>
        <v>2.2132999999999998</v>
      </c>
      <c r="F21" s="115" t="str">
        <f>+'TOP 50 ENERGY PRACTICES'!E15</f>
        <v>REPAIR LEAKS IN LINES AND VALVES</v>
      </c>
      <c r="G21" s="81">
        <v>5</v>
      </c>
      <c r="H21" s="36">
        <f>(1-(G21/5))*VLOOKUP($E21,'Energy data'!$A$6:$EK$54,MATCH(CONCATENATE("ft",$N$3),'Energy data'!$A$6:$EK$6,0))*$I$4</f>
        <v>0</v>
      </c>
      <c r="I21" s="36">
        <f>(1-(G21/5))*VLOOKUP($E21,'Energy data'!$A$6:$EK$54,MATCH(CONCATENATE("em",$N$3),'Energy data'!$A$6:$EK$6,0))*$I$5</f>
        <v>0</v>
      </c>
      <c r="J21" s="37" t="str">
        <f>IF(G21=5,"",VLOOKUP($E21,'Energy data'!$A$6:$EK$54,MATCH(CONCATENATE("pb",$N$3),'Energy data'!$A$6:$EK$6,0)))</f>
        <v/>
      </c>
      <c r="K21" s="38" t="str">
        <f>IF(G21=5,"",VLOOKUP($E21,'Energy data'!$A$6:$EK$54,MATCH(CONCATENATE("nm",$N$3),'Energy data'!$A$6:$EK$6,0)))</f>
        <v/>
      </c>
      <c r="M21" s="83"/>
      <c r="N21" s="83"/>
      <c r="O21" s="83"/>
      <c r="P21" s="83"/>
      <c r="Q21" s="83"/>
    </row>
    <row r="22" spans="3:17" ht="18">
      <c r="C22" s="135"/>
      <c r="D22" s="138"/>
      <c r="E22" s="114">
        <f>+'TOP 50 ENERGY PRACTICES'!D16</f>
        <v>2.2134999999999998</v>
      </c>
      <c r="F22" s="115" t="str">
        <f>+'TOP 50 ENERGY PRACTICES'!E16</f>
        <v>REPAIR AND ELIMINATE STEAM LEAKS</v>
      </c>
      <c r="G22" s="81">
        <v>1</v>
      </c>
      <c r="H22" s="36">
        <f>(1-(G22/5))*VLOOKUP($E22,'Energy data'!$A$6:$EK$54,MATCH(CONCATENATE("ft",$N$3),'Energy data'!$A$6:$EK$6,0))*$I$4</f>
        <v>30033.347978593916</v>
      </c>
      <c r="I22" s="36">
        <f>(1-(G22/5))*VLOOKUP($E22,'Energy data'!$A$6:$EK$54,MATCH(CONCATENATE("em",$N$3),'Energy data'!$A$6:$EK$6,0))*$I$5</f>
        <v>183173.35714285716</v>
      </c>
      <c r="J22" s="37">
        <f>IF(G22=5,"",VLOOKUP($E22,'Energy data'!$A$6:$EK$54,MATCH(CONCATENATE("pb",$N$3),'Energy data'!$A$6:$EK$6,0)))</f>
        <v>0.08</v>
      </c>
      <c r="K22" s="38">
        <f>IF(G22=5,"",VLOOKUP($E22,'Energy data'!$A$6:$EK$54,MATCH(CONCATENATE("nm",$N$3),'Energy data'!$A$6:$EK$6,0)))</f>
        <v>1</v>
      </c>
      <c r="M22" s="83"/>
      <c r="N22" s="83"/>
      <c r="O22" s="83"/>
      <c r="P22" s="83"/>
      <c r="Q22" s="83"/>
    </row>
    <row r="23" spans="3:17" ht="18">
      <c r="C23" s="135"/>
      <c r="D23" s="139"/>
      <c r="E23" s="110">
        <f>+'TOP 50 ENERGY PRACTICES'!D17</f>
        <v>2.2153</v>
      </c>
      <c r="F23" s="111" t="str">
        <f>+'TOP 50 ENERGY PRACTICES'!E17</f>
        <v>CLOSE OFF UNNEEDED STEAM LINES</v>
      </c>
      <c r="G23" s="79">
        <v>4</v>
      </c>
      <c r="H23" s="33">
        <f>(1-(G23/5))*VLOOKUP($E23,'Energy data'!$A$6:$EK$54,MATCH(CONCATENATE("ft",$N$3),'Energy data'!$A$6:$EK$6,0))*$I$4</f>
        <v>0</v>
      </c>
      <c r="I23" s="33">
        <f>(1-(G23/5))*VLOOKUP($E23,'Energy data'!$A$6:$EK$54,MATCH(CONCATENATE("em",$N$3),'Energy data'!$A$6:$EK$6,0))*$I$5</f>
        <v>0</v>
      </c>
      <c r="J23" s="34">
        <f>IF(G23=5,"",VLOOKUP($E23,'Energy data'!$A$6:$EK$54,MATCH(CONCATENATE("pb",$N$3),'Energy data'!$A$6:$EK$6,0)))</f>
        <v>0</v>
      </c>
      <c r="K23" s="35">
        <f>IF(G23=5,"",VLOOKUP($E23,'Energy data'!$A$6:$EK$54,MATCH(CONCATENATE("nm",$N$3),'Energy data'!$A$6:$EK$6,0)))</f>
        <v>0</v>
      </c>
      <c r="M23" s="83"/>
      <c r="N23" s="83"/>
      <c r="O23" s="83"/>
      <c r="P23" s="83"/>
      <c r="Q23" s="83"/>
    </row>
    <row r="24" spans="3:17" ht="28">
      <c r="C24" s="135"/>
      <c r="D24" s="116" t="s">
        <v>258</v>
      </c>
      <c r="E24" s="117">
        <f>+'TOP 50 ENERGY PRACTICES'!D18</f>
        <v>2.2523</v>
      </c>
      <c r="F24" s="118" t="str">
        <f>+'TOP 50 ENERGY PRACTICES'!E18</f>
        <v>REDUCE INFILTRATION TO REFRIGERATED AREAS; ISOLATE HOT EQUIPMENT FROM REFRIGERATED AREAS</v>
      </c>
      <c r="G24" s="84">
        <v>4</v>
      </c>
      <c r="H24" s="40">
        <f>(1-(G24/5))*VLOOKUP($E24,'Energy data'!$A$6:$EK$54,MATCH(CONCATENATE("ft",$N$3),'Energy data'!$A$6:$EK$6,0))*$I$4</f>
        <v>0</v>
      </c>
      <c r="I24" s="40">
        <f>(1-(G24/5))*VLOOKUP($E24,'Energy data'!$A$6:$EK$54,MATCH(CONCATENATE("em",$N$3),'Energy data'!$A$6:$EK$6,0))*$I$5</f>
        <v>0</v>
      </c>
      <c r="J24" s="41">
        <f>IF(G24=5,"",VLOOKUP($E24,'Energy data'!$A$6:$EK$54,MATCH(CONCATENATE("pb",$N$3),'Energy data'!$A$6:$EK$6,0)))</f>
        <v>0</v>
      </c>
      <c r="K24" s="42">
        <f>IF(G24=5,"",VLOOKUP($E24,'Energy data'!$A$6:$EK$54,MATCH(CONCATENATE("nm",$N$3),'Energy data'!$A$6:$EK$6,0)))</f>
        <v>0</v>
      </c>
      <c r="M24" s="83"/>
      <c r="N24" s="83"/>
      <c r="O24" s="83"/>
      <c r="P24" s="83"/>
      <c r="Q24" s="83"/>
    </row>
    <row r="25" spans="3:17" ht="18">
      <c r="C25" s="135"/>
      <c r="D25" s="137" t="s">
        <v>76</v>
      </c>
      <c r="E25" s="112">
        <f>+'TOP 50 ENERGY PRACTICES'!D19</f>
        <v>2.4110999999999998</v>
      </c>
      <c r="F25" s="119" t="str">
        <f>+'TOP 50 ENERGY PRACTICES'!E19</f>
        <v>UTILIZE ENERGY-EFFICIENT BELTS AND OTHER IMPROVED MECHANISMS</v>
      </c>
      <c r="G25" s="85">
        <v>2</v>
      </c>
      <c r="H25" s="43">
        <f>(1-(G25/5))*VLOOKUP($E25,'Energy data'!$A$6:$EK$54,MATCH(CONCATENATE("ft",$N$3),'Energy data'!$A$6:$EK$6,0))*$I$4</f>
        <v>1068.1171918593254</v>
      </c>
      <c r="I25" s="43">
        <f>(1-(G25/5))*VLOOKUP($E25,'Energy data'!$A$6:$EK$54,MATCH(CONCATENATE("em",$N$3),'Energy data'!$A$6:$EK$6,0))*$I$5</f>
        <v>1674.2958424528301</v>
      </c>
      <c r="J25" s="44">
        <f>IF(G25=5,"",VLOOKUP($E25,'Energy data'!$A$6:$EK$54,MATCH(CONCATENATE("pb",$N$3),'Energy data'!$A$6:$EK$6,0)))</f>
        <v>1.3880192268697003</v>
      </c>
      <c r="K25" s="45">
        <f>IF(G25=5,"",VLOOKUP($E25,'Energy data'!$A$6:$EK$54,MATCH(CONCATENATE("nm",$N$3),'Energy data'!$A$6:$EK$6,0)))</f>
        <v>10</v>
      </c>
      <c r="M25" s="83"/>
      <c r="N25" s="83"/>
      <c r="O25" s="83"/>
      <c r="P25" s="83"/>
      <c r="Q25" s="83"/>
    </row>
    <row r="26" spans="3:17" ht="18">
      <c r="C26" s="135"/>
      <c r="D26" s="138"/>
      <c r="E26" s="114">
        <f>+'TOP 50 ENERGY PRACTICES'!D20</f>
        <v>2.4133</v>
      </c>
      <c r="F26" s="120" t="str">
        <f>+'TOP 50 ENERGY PRACTICES'!E20</f>
        <v>USE MOST EFFICIENT TYPE OF ELECTRIC MOTORS</v>
      </c>
      <c r="G26" s="86">
        <v>3</v>
      </c>
      <c r="H26" s="46">
        <f>(1-(G26/5))*VLOOKUP($E26,'Energy data'!$A$6:$EK$54,MATCH(CONCATENATE("ft",$N$3),'Energy data'!$A$6:$EK$6,0))*$I$4</f>
        <v>1759.4115942028986</v>
      </c>
      <c r="I26" s="46">
        <f>(1-(G26/5))*VLOOKUP($E26,'Energy data'!$A$6:$EK$54,MATCH(CONCATENATE("em",$N$3),'Energy data'!$A$6:$EK$6,0))*$I$5</f>
        <v>1841.3936872980946</v>
      </c>
      <c r="J26" s="47">
        <f>IF(G26=5,"",VLOOKUP($E26,'Energy data'!$A$6:$EK$54,MATCH(CONCATENATE("pb",$N$3),'Energy data'!$A$6:$EK$6,0)))</f>
        <v>2.4583523475973665</v>
      </c>
      <c r="K26" s="48">
        <f>IF(G26=5,"",VLOOKUP($E26,'Energy data'!$A$6:$EK$54,MATCH(CONCATENATE("nm",$N$3),'Energy data'!$A$6:$EK$6,0)))</f>
        <v>6</v>
      </c>
      <c r="M26" s="83"/>
      <c r="N26" s="83"/>
      <c r="O26" s="83"/>
      <c r="P26" s="83"/>
      <c r="Q26" s="83"/>
    </row>
    <row r="27" spans="3:17" ht="18">
      <c r="C27" s="135"/>
      <c r="D27" s="138"/>
      <c r="E27" s="121">
        <f>+'TOP 50 ENERGY PRACTICES'!D21</f>
        <v>2.4150999999999998</v>
      </c>
      <c r="F27" s="120" t="str">
        <f>+'TOP 50 ENERGY PRACTICES'!E21</f>
        <v>DEVELOP A REPAIR/REPLACE POLICY</v>
      </c>
      <c r="G27" s="86">
        <v>4</v>
      </c>
      <c r="H27" s="46">
        <f>(1-(G27/5))*VLOOKUP($E27,'Energy data'!$A$6:$EK$54,MATCH(CONCATENATE("ft",$N$3),'Energy data'!$A$6:$EK$6,0))*$I$4</f>
        <v>0</v>
      </c>
      <c r="I27" s="46">
        <f>(1-(G27/5))*VLOOKUP($E27,'Energy data'!$A$6:$EK$54,MATCH(CONCATENATE("em",$N$3),'Energy data'!$A$6:$EK$6,0))*$I$5</f>
        <v>0</v>
      </c>
      <c r="J27" s="47">
        <f>IF(G27=5,"",VLOOKUP($E27,'Energy data'!$A$6:$EK$54,MATCH(CONCATENATE("pb",$N$3),'Energy data'!$A$6:$EK$6,0)))</f>
        <v>0</v>
      </c>
      <c r="K27" s="48">
        <f>IF(G27=5,"",VLOOKUP($E27,'Energy data'!$A$6:$EK$54,MATCH(CONCATENATE("nm",$N$3),'Energy data'!$A$6:$EK$6,0)))</f>
        <v>0</v>
      </c>
      <c r="M27" s="83"/>
      <c r="N27" s="83"/>
      <c r="O27" s="83"/>
      <c r="P27" s="83"/>
      <c r="Q27" s="83"/>
    </row>
    <row r="28" spans="3:17" ht="18">
      <c r="C28" s="135"/>
      <c r="D28" s="139"/>
      <c r="E28" s="122">
        <f>+'TOP 50 ENERGY PRACTICES'!D22</f>
        <v>2.4157000000000002</v>
      </c>
      <c r="F28" s="123" t="str">
        <f>+'TOP 50 ENERGY PRACTICES'!E22</f>
        <v>ESTABLISH A PREDICTIVE MAINTENANCE PROGRAM</v>
      </c>
      <c r="G28" s="87">
        <v>1</v>
      </c>
      <c r="H28" s="49">
        <f>(1-(G28/5))*VLOOKUP($E28,'Energy data'!$A$6:$EK$54,MATCH(CONCATENATE("ft",$N$3),'Energy data'!$A$6:$EK$6,0))*$I$4</f>
        <v>0</v>
      </c>
      <c r="I28" s="49">
        <f>(1-(G28/5))*VLOOKUP($E28,'Energy data'!$A$6:$EK$54,MATCH(CONCATENATE("em",$N$3),'Energy data'!$A$6:$EK$6,0))*$I$5</f>
        <v>0</v>
      </c>
      <c r="J28" s="50">
        <f>IF(G28=5,"",VLOOKUP($E28,'Energy data'!$A$6:$EK$54,MATCH(CONCATENATE("pb",$N$3),'Energy data'!$A$6:$EK$6,0)))</f>
        <v>0</v>
      </c>
      <c r="K28" s="51">
        <f>IF(G28=5,"",VLOOKUP($E28,'Energy data'!$A$6:$EK$54,MATCH(CONCATENATE("nm",$N$3),'Energy data'!$A$6:$EK$6,0)))</f>
        <v>0</v>
      </c>
      <c r="M28" s="83"/>
      <c r="N28" s="83"/>
      <c r="O28" s="83"/>
      <c r="P28" s="83"/>
      <c r="Q28" s="83"/>
    </row>
    <row r="29" spans="3:17" ht="18">
      <c r="C29" s="135"/>
      <c r="D29" s="137" t="s">
        <v>259</v>
      </c>
      <c r="E29" s="112">
        <f>+'TOP 50 ENERGY PRACTICES'!D23</f>
        <v>2.4226999999999999</v>
      </c>
      <c r="F29" s="113" t="str">
        <f>+'TOP 50 ENERGY PRACTICES'!E23</f>
        <v>USE COMPRESSOR AIR FILTERS</v>
      </c>
      <c r="G29" s="80">
        <v>4</v>
      </c>
      <c r="H29" s="30">
        <f>(1-(G29/5))*VLOOKUP($E29,'Energy data'!$A$6:$EK$54,MATCH(CONCATENATE("ft",$N$3),'Energy data'!$A$6:$EK$6,0))*$I$4</f>
        <v>0</v>
      </c>
      <c r="I29" s="30">
        <f>(1-(G29/5))*VLOOKUP($E29,'Energy data'!$A$6:$EK$54,MATCH(CONCATENATE("em",$N$3),'Energy data'!$A$6:$EK$6,0))*$I$5</f>
        <v>0</v>
      </c>
      <c r="J29" s="31">
        <f>IF(G29=5,"",VLOOKUP($E29,'Energy data'!$A$6:$EK$54,MATCH(CONCATENATE("pb",$N$3),'Energy data'!$A$6:$EK$6,0)))</f>
        <v>0</v>
      </c>
      <c r="K29" s="32">
        <f>IF(G29=5,"",VLOOKUP($E29,'Energy data'!$A$6:$EK$54,MATCH(CONCATENATE("nm",$N$3),'Energy data'!$A$6:$EK$6,0)))</f>
        <v>0</v>
      </c>
      <c r="M29" s="83"/>
      <c r="N29" s="83"/>
      <c r="O29" s="83"/>
      <c r="P29" s="83"/>
      <c r="Q29" s="83"/>
    </row>
    <row r="30" spans="3:17" ht="18">
      <c r="C30" s="135"/>
      <c r="D30" s="138"/>
      <c r="E30" s="114">
        <f>+'TOP 50 ENERGY PRACTICES'!D24</f>
        <v>2.4235000000000002</v>
      </c>
      <c r="F30" s="115" t="str">
        <f>+'TOP 50 ENERGY PRACTICES'!E24</f>
        <v>REMOVE OR CLOSE OFF UNNEEDED COMPRESSED AIR LINES</v>
      </c>
      <c r="G30" s="81">
        <v>4</v>
      </c>
      <c r="H30" s="36">
        <f>(1-(G30/5))*VLOOKUP($E30,'Energy data'!$A$6:$EK$54,MATCH(CONCATENATE("ft",$N$3),'Energy data'!$A$6:$EK$6,0))*$I$4</f>
        <v>0</v>
      </c>
      <c r="I30" s="36">
        <f>(1-(G30/5))*VLOOKUP($E30,'Energy data'!$A$6:$EK$54,MATCH(CONCATENATE("em",$N$3),'Energy data'!$A$6:$EK$6,0))*$I$5</f>
        <v>0</v>
      </c>
      <c r="J30" s="37">
        <f>IF(G30=5,"",VLOOKUP($E30,'Energy data'!$A$6:$EK$54,MATCH(CONCATENATE("pb",$N$3),'Energy data'!$A$6:$EK$6,0)))</f>
        <v>0</v>
      </c>
      <c r="K30" s="38">
        <f>IF(G30=5,"",VLOOKUP($E30,'Energy data'!$A$6:$EK$54,MATCH(CONCATENATE("nm",$N$3),'Energy data'!$A$6:$EK$6,0)))</f>
        <v>0</v>
      </c>
      <c r="M30" s="83"/>
      <c r="N30" s="83"/>
      <c r="O30" s="83"/>
      <c r="P30" s="83"/>
      <c r="Q30" s="83"/>
    </row>
    <row r="31" spans="3:17" ht="18">
      <c r="C31" s="135"/>
      <c r="D31" s="139"/>
      <c r="E31" s="110">
        <f>+'TOP 50 ENERGY PRACTICES'!D25</f>
        <v>2.4236</v>
      </c>
      <c r="F31" s="111" t="str">
        <f>+'TOP 50 ENERGY PRACTICES'!E25</f>
        <v>ELIMINATE LEAKS IN INERT GAS AND COMPRESSED AIR LINES/ VALVES</v>
      </c>
      <c r="G31" s="79">
        <v>4</v>
      </c>
      <c r="H31" s="33">
        <f>(1-(G31/5))*VLOOKUP($E31,'Energy data'!$A$6:$EK$54,MATCH(CONCATENATE("ft",$N$3),'Energy data'!$A$6:$EK$6,0))*$I$4</f>
        <v>360.41490626110135</v>
      </c>
      <c r="I31" s="33">
        <f>(1-(G31/5))*VLOOKUP($E31,'Energy data'!$A$6:$EK$54,MATCH(CONCATENATE("em",$N$3),'Energy data'!$A$6:$EK$6,0))*$I$5</f>
        <v>804.39183243457205</v>
      </c>
      <c r="J31" s="34">
        <f>IF(G31=5,"",VLOOKUP($E31,'Energy data'!$A$6:$EK$54,MATCH(CONCATENATE("pb",$N$3),'Energy data'!$A$6:$EK$6,0)))</f>
        <v>0.529640517492727</v>
      </c>
      <c r="K31" s="35">
        <f>IF(G31=5,"",VLOOKUP($E31,'Energy data'!$A$6:$EK$54,MATCH(CONCATENATE("nm",$N$3),'Energy data'!$A$6:$EK$6,0)))</f>
        <v>14</v>
      </c>
    </row>
    <row r="32" spans="3:17" ht="18">
      <c r="C32" s="135"/>
      <c r="D32" s="137" t="s">
        <v>260</v>
      </c>
      <c r="E32" s="112">
        <f>+'TOP 50 ENERGY PRACTICES'!D26</f>
        <v>2.6120999999999999</v>
      </c>
      <c r="F32" s="113" t="str">
        <f>+'TOP 50 ENERGY PRACTICES'!E26</f>
        <v>REDUCE HOT WATER TEMPERATURE TO THE MINIMUM REQUIRED</v>
      </c>
      <c r="G32" s="80">
        <v>3</v>
      </c>
      <c r="H32" s="30">
        <f>(1-(G32/5))*VLOOKUP($E32,'Energy data'!$A$6:$EK$54,MATCH(CONCATENATE("ft",$N$3),'Energy data'!$A$6:$EK$6,0))*$I$4</f>
        <v>0</v>
      </c>
      <c r="I32" s="30">
        <f>(1-(G32/5))*VLOOKUP($E32,'Energy data'!$A$6:$EK$54,MATCH(CONCATENATE("em",$N$3),'Energy data'!$A$6:$EK$6,0))*$I$5</f>
        <v>0</v>
      </c>
      <c r="J32" s="31">
        <f>IF(G32=5,"",VLOOKUP($E32,'Energy data'!$A$6:$EK$54,MATCH(CONCATENATE("pb",$N$3),'Energy data'!$A$6:$EK$6,0)))</f>
        <v>0</v>
      </c>
      <c r="K32" s="32">
        <f>IF(G32=5,"",VLOOKUP($E32,'Energy data'!$A$6:$EK$54,MATCH(CONCATENATE("nm",$N$3),'Energy data'!$A$6:$EK$6,0)))</f>
        <v>0</v>
      </c>
    </row>
    <row r="33" spans="3:12" ht="18">
      <c r="C33" s="135"/>
      <c r="D33" s="139"/>
      <c r="E33" s="110">
        <f>+'TOP 50 ENERGY PRACTICES'!D27</f>
        <v>2.6124000000000001</v>
      </c>
      <c r="F33" s="111" t="str">
        <f>+'TOP 50 ENERGY PRACTICES'!E27</f>
        <v>ESTABLISH EQUIPMENT MAINTENANCE SCHEDULE</v>
      </c>
      <c r="G33" s="79">
        <v>4</v>
      </c>
      <c r="H33" s="33">
        <f>(1-(G33/5))*VLOOKUP($E33,'Energy data'!$A$6:$EK$54,MATCH(CONCATENATE("ft",$N$3),'Energy data'!$A$6:$EK$6,0))*$I$4</f>
        <v>0</v>
      </c>
      <c r="I33" s="33">
        <f>(1-(G33/5))*VLOOKUP($E33,'Energy data'!$A$6:$EK$54,MATCH(CONCATENATE("em",$N$3),'Energy data'!$A$6:$EK$6,0))*$I$5</f>
        <v>0</v>
      </c>
      <c r="J33" s="34">
        <f>IF(G33=5,"",VLOOKUP($E33,'Energy data'!$A$6:$EK$54,MATCH(CONCATENATE("pb",$N$3),'Energy data'!$A$6:$EK$6,0)))</f>
        <v>0</v>
      </c>
      <c r="K33" s="35">
        <f>IF(G33=5,"",VLOOKUP($E33,'Energy data'!$A$6:$EK$54,MATCH(CONCATENATE("nm",$N$3),'Energy data'!$A$6:$EK$6,0)))</f>
        <v>0</v>
      </c>
    </row>
    <row r="34" spans="3:12" ht="18">
      <c r="C34" s="135"/>
      <c r="D34" s="138" t="s">
        <v>261</v>
      </c>
      <c r="E34" s="114">
        <f>+'TOP 50 ENERGY PRACTICES'!D28</f>
        <v>2.6212</v>
      </c>
      <c r="F34" s="115" t="str">
        <f>+'TOP 50 ENERGY PRACTICES'!E28</f>
        <v>TURN OFF EQUIPMENT DURING BREAKS, REDUCE OPERATING TIME</v>
      </c>
      <c r="G34" s="81">
        <v>2</v>
      </c>
      <c r="H34" s="36">
        <f>(1-(G34/5))*VLOOKUP($E34,'Energy data'!$A$6:$EK$54,MATCH(CONCATENATE("ft",$N$3),'Energy data'!$A$6:$EK$6,0))*$I$4</f>
        <v>0</v>
      </c>
      <c r="I34" s="36">
        <f>(1-(G34/5))*VLOOKUP($E34,'Energy data'!$A$6:$EK$54,MATCH(CONCATENATE("em",$N$3),'Energy data'!$A$6:$EK$6,0))*$I$5</f>
        <v>0</v>
      </c>
      <c r="J34" s="37">
        <f>IF(G34=5,"",VLOOKUP($E34,'Energy data'!$A$6:$EK$54,MATCH(CONCATENATE("pb",$N$3),'Energy data'!$A$6:$EK$6,0)))</f>
        <v>0</v>
      </c>
      <c r="K34" s="38">
        <f>IF(G34=5,"",VLOOKUP($E34,'Energy data'!$A$6:$EK$54,MATCH(CONCATENATE("nm",$N$3),'Energy data'!$A$6:$EK$6,0)))</f>
        <v>0</v>
      </c>
      <c r="L34" s="88"/>
    </row>
    <row r="35" spans="3:12" ht="18">
      <c r="C35" s="135"/>
      <c r="D35" s="138"/>
      <c r="E35" s="114">
        <f>+'TOP 50 ENERGY PRACTICES'!D29</f>
        <v>2.6214</v>
      </c>
      <c r="F35" s="115" t="str">
        <f>+'TOP 50 ENERGY PRACTICES'!E29</f>
        <v>SHUT OFF PILOTS IN STANDBY EQUIPMENT</v>
      </c>
      <c r="G35" s="81">
        <v>2</v>
      </c>
      <c r="H35" s="36">
        <f>(1-(G35/5))*VLOOKUP($E35,'Energy data'!$A$6:$EK$54,MATCH(CONCATENATE("ft",$N$3),'Energy data'!$A$6:$EK$6,0))*$I$4</f>
        <v>0</v>
      </c>
      <c r="I35" s="36">
        <f>(1-(G35/5))*VLOOKUP($E35,'Energy data'!$A$6:$EK$54,MATCH(CONCATENATE("em",$N$3),'Energy data'!$A$6:$EK$6,0))*$I$5</f>
        <v>0</v>
      </c>
      <c r="J35" s="37">
        <f>IF(G35=5,"",VLOOKUP($E35,'Energy data'!$A$6:$EK$54,MATCH(CONCATENATE("pb",$N$3),'Energy data'!$A$6:$EK$6,0)))</f>
        <v>0</v>
      </c>
      <c r="K35" s="38">
        <f>IF(G35=5,"",VLOOKUP($E35,'Energy data'!$A$6:$EK$54,MATCH(CONCATENATE("nm",$N$3),'Energy data'!$A$6:$EK$6,0)))</f>
        <v>0</v>
      </c>
    </row>
    <row r="36" spans="3:12" ht="18">
      <c r="C36" s="135"/>
      <c r="D36" s="138"/>
      <c r="E36" s="114">
        <f>+'TOP 50 ENERGY PRACTICES'!D30</f>
        <v>2.6217999999999999</v>
      </c>
      <c r="F36" s="115" t="str">
        <f>+'TOP 50 ENERGY PRACTICES'!E30</f>
        <v>TURN OFF EQUIPMENT WHEN NOT IN USE</v>
      </c>
      <c r="G36" s="81">
        <v>4</v>
      </c>
      <c r="H36" s="36">
        <f>(1-(G36/5))*VLOOKUP($E36,'Energy data'!$A$6:$EK$54,MATCH(CONCATENATE("ft",$N$3),'Energy data'!$A$6:$EK$6,0))*$I$4</f>
        <v>1260.6666666666663</v>
      </c>
      <c r="I36" s="36">
        <f>(1-(G36/5))*VLOOKUP($E36,'Energy data'!$A$6:$EK$54,MATCH(CONCATENATE("em",$N$3),'Energy data'!$A$6:$EK$6,0))*$I$5</f>
        <v>310.12399999999991</v>
      </c>
      <c r="J36" s="37">
        <f>IF(G36=5,"",VLOOKUP($E36,'Energy data'!$A$6:$EK$54,MATCH(CONCATENATE("pb",$N$3),'Energy data'!$A$6:$EK$6,0)))</f>
        <v>1.1755684822845001</v>
      </c>
      <c r="K36" s="38">
        <f>IF(G36=5,"",VLOOKUP($E36,'Energy data'!$A$6:$EK$54,MATCH(CONCATENATE("nm",$N$3),'Energy data'!$A$6:$EK$6,0)))</f>
        <v>1</v>
      </c>
    </row>
    <row r="37" spans="3:12" ht="28">
      <c r="C37" s="135"/>
      <c r="D37" s="138"/>
      <c r="E37" s="114">
        <f>+'TOP 50 ENERGY PRACTICES'!D31</f>
        <v>2.6221000000000001</v>
      </c>
      <c r="F37" s="115" t="str">
        <f>+'TOP 50 ENERGY PRACTICES'!E31</f>
        <v>USE MOST EFFICIENT EQUIPMENT AT IT'S MAXIMUM CAPACITY AND LESS EFFICIENT EQUIPMENT ONLY WHEN NECESSARY</v>
      </c>
      <c r="G37" s="81">
        <v>3</v>
      </c>
      <c r="H37" s="36">
        <f>(1-(G37/5))*VLOOKUP($E37,'Energy data'!$A$6:$EK$54,MATCH(CONCATENATE("ft",$N$3),'Energy data'!$A$6:$EK$6,0))*$I$4</f>
        <v>0</v>
      </c>
      <c r="I37" s="36">
        <f>(1-(G37/5))*VLOOKUP($E37,'Energy data'!$A$6:$EK$54,MATCH(CONCATENATE("em",$N$3),'Energy data'!$A$6:$EK$6,0))*$I$5</f>
        <v>0</v>
      </c>
      <c r="J37" s="37">
        <f>IF(G37=5,"",VLOOKUP($E37,'Energy data'!$A$6:$EK$54,MATCH(CONCATENATE("pb",$N$3),'Energy data'!$A$6:$EK$6,0)))</f>
        <v>0</v>
      </c>
      <c r="K37" s="38">
        <f>IF(G37=5,"",VLOOKUP($E37,'Energy data'!$A$6:$EK$54,MATCH(CONCATENATE("nm",$N$3),'Energy data'!$A$6:$EK$6,0)))</f>
        <v>0</v>
      </c>
    </row>
    <row r="38" spans="3:12" ht="28">
      <c r="C38" s="135"/>
      <c r="D38" s="138"/>
      <c r="E38" s="114">
        <f>+'TOP 50 ENERGY PRACTICES'!D32</f>
        <v>2.6221999999999999</v>
      </c>
      <c r="F38" s="115" t="str">
        <f>+'TOP 50 ENERGY PRACTICES'!E32</f>
        <v>USE DRYING OVEN (BATCH TYPE) ON ALTERNATE DAYS OR OTHER OPTIMUM SCHEDULE TO RUN EQUIPMENT WITH FULL LOADS</v>
      </c>
      <c r="G38" s="81">
        <v>1</v>
      </c>
      <c r="H38" s="36">
        <f>(1-(G38/5))*VLOOKUP($E38,'Energy data'!$A$6:$EK$54,MATCH(CONCATENATE("ft",$N$3),'Energy data'!$A$6:$EK$6,0))*$I$4</f>
        <v>0</v>
      </c>
      <c r="I38" s="36">
        <f>(1-(G38/5))*VLOOKUP($E38,'Energy data'!$A$6:$EK$54,MATCH(CONCATENATE("em",$N$3),'Energy data'!$A$6:$EK$6,0))*$I$5</f>
        <v>0</v>
      </c>
      <c r="J38" s="37">
        <f>IF(G38=5,"",VLOOKUP($E38,'Energy data'!$A$6:$EK$54,MATCH(CONCATENATE("pb",$N$3),'Energy data'!$A$6:$EK$6,0)))</f>
        <v>0</v>
      </c>
      <c r="K38" s="38">
        <f>IF(G38=5,"",VLOOKUP($E38,'Energy data'!$A$6:$EK$54,MATCH(CONCATENATE("nm",$N$3),'Energy data'!$A$6:$EK$6,0)))</f>
        <v>0</v>
      </c>
    </row>
    <row r="39" spans="3:12" ht="18">
      <c r="C39" s="135"/>
      <c r="D39" s="139"/>
      <c r="E39" s="114">
        <f>+'TOP 50 ENERGY PRACTICES'!D33</f>
        <v>2.6232000000000002</v>
      </c>
      <c r="F39" s="111" t="str">
        <f>+'TOP 50 ENERGY PRACTICES'!E33</f>
        <v>INSTALL SET-BACK TIMERS</v>
      </c>
      <c r="G39" s="79">
        <v>2</v>
      </c>
      <c r="H39" s="33">
        <f>(1-(G39/5))*VLOOKUP($E39,'Energy data'!$A$6:$EK$54,MATCH(CONCATENATE("ft",$N$3),'Energy data'!$A$6:$EK$6,0))*$I$4</f>
        <v>0</v>
      </c>
      <c r="I39" s="33">
        <f>(1-(G39/5))*VLOOKUP($E39,'Energy data'!$A$6:$EK$54,MATCH(CONCATENATE("em",$N$3),'Energy data'!$A$6:$EK$6,0))*$I$5</f>
        <v>0</v>
      </c>
      <c r="J39" s="34">
        <f>IF(G39=5,"",VLOOKUP($E39,'Energy data'!$A$6:$EK$54,MATCH(CONCATENATE("pb",$N$3),'Energy data'!$A$6:$EK$6,0)))</f>
        <v>0</v>
      </c>
      <c r="K39" s="35">
        <f>IF(G39=5,"",VLOOKUP($E39,'Energy data'!$A$6:$EK$54,MATCH(CONCATENATE("nm",$N$3),'Energy data'!$A$6:$EK$6,0)))</f>
        <v>0</v>
      </c>
    </row>
    <row r="40" spans="3:12" ht="18">
      <c r="C40" s="135"/>
      <c r="D40" s="137" t="s">
        <v>262</v>
      </c>
      <c r="E40" s="112">
        <f>+'TOP 50 ENERGY PRACTICES'!D34</f>
        <v>2.7111999999999998</v>
      </c>
      <c r="F40" s="113" t="str">
        <f>+'TOP 50 ENERGY PRACTICES'!E34</f>
        <v>REDUCE EXTERIOR ILLUMINATION TO MINIMUM SAFE LEVEL</v>
      </c>
      <c r="G40" s="80">
        <v>4</v>
      </c>
      <c r="H40" s="30">
        <f>(1-(G40/5))*VLOOKUP($E40,'Energy data'!$A$6:$EK$54,MATCH(CONCATENATE("ft",$N$3),'Energy data'!$A$6:$EK$6,0))*$I$4</f>
        <v>0</v>
      </c>
      <c r="I40" s="30">
        <f>(1-(G40/5))*VLOOKUP($E40,'Energy data'!$A$6:$EK$54,MATCH(CONCATENATE("em",$N$3),'Energy data'!$A$6:$EK$6,0))*$I$5</f>
        <v>0</v>
      </c>
      <c r="J40" s="31">
        <f>IF(G40=5,"",VLOOKUP($E40,'Energy data'!$A$6:$EK$54,MATCH(CONCATENATE("pb",$N$3),'Energy data'!$A$6:$EK$6,0)))</f>
        <v>0</v>
      </c>
      <c r="K40" s="32">
        <f>IF(G40=5,"",VLOOKUP($E40,'Energy data'!$A$6:$EK$54,MATCH(CONCATENATE("nm",$N$3),'Energy data'!$A$6:$EK$6,0)))</f>
        <v>0</v>
      </c>
    </row>
    <row r="41" spans="3:12" ht="18">
      <c r="C41" s="135"/>
      <c r="D41" s="138"/>
      <c r="E41" s="114">
        <f>+'TOP 50 ENERGY PRACTICES'!D35</f>
        <v>2.7122000000000002</v>
      </c>
      <c r="F41" s="115" t="str">
        <f>+'TOP 50 ENERGY PRACTICES'!E35</f>
        <v>DISCONNECT BALLASTS</v>
      </c>
      <c r="G41" s="81">
        <v>4</v>
      </c>
      <c r="H41" s="36">
        <f>(1-(G41/5))*VLOOKUP($E41,'Energy data'!$A$6:$EK$54,MATCH(CONCATENATE("ft",$N$3),'Energy data'!$A$6:$EK$6,0))*$I$4</f>
        <v>0</v>
      </c>
      <c r="I41" s="36">
        <f>(1-(G41/5))*VLOOKUP($E41,'Energy data'!$A$6:$EK$54,MATCH(CONCATENATE("em",$N$3),'Energy data'!$A$6:$EK$6,0))*$I$5</f>
        <v>0</v>
      </c>
      <c r="J41" s="37">
        <f>IF(G41=5,"",VLOOKUP($E41,'Energy data'!$A$6:$EK$54,MATCH(CONCATENATE("pb",$N$3),'Energy data'!$A$6:$EK$6,0)))</f>
        <v>0</v>
      </c>
      <c r="K41" s="38">
        <f>IF(G41=5,"",VLOOKUP($E41,'Energy data'!$A$6:$EK$54,MATCH(CONCATENATE("nm",$N$3),'Energy data'!$A$6:$EK$6,0)))</f>
        <v>0</v>
      </c>
    </row>
    <row r="42" spans="3:12" ht="18">
      <c r="C42" s="135"/>
      <c r="D42" s="138"/>
      <c r="E42" s="114">
        <f>+'TOP 50 ENERGY PRACTICES'!D36</f>
        <v>2.7124000000000001</v>
      </c>
      <c r="F42" s="115" t="str">
        <f>+'TOP 50 ENERGY PRACTICES'!E36</f>
        <v>MAKE A PRACTICE OF TURNING OFF LIGHTS WHEN NOT NEEDED</v>
      </c>
      <c r="G42" s="81">
        <v>2</v>
      </c>
      <c r="H42" s="36">
        <f>(1-(G42/5))*VLOOKUP($E42,'Energy data'!$A$6:$EK$54,MATCH(CONCATENATE("ft",$N$3),'Energy data'!$A$6:$EK$6,0))*$I$4</f>
        <v>112.49999999999999</v>
      </c>
      <c r="I42" s="36">
        <f>(1-(G42/5))*VLOOKUP($E42,'Energy data'!$A$6:$EK$54,MATCH(CONCATENATE("em",$N$3),'Energy data'!$A$6:$EK$6,0))*$I$5</f>
        <v>65.117647058823536</v>
      </c>
      <c r="J42" s="37">
        <f>IF(G42=5,"",VLOOKUP($E42,'Energy data'!$A$6:$EK$54,MATCH(CONCATENATE("pb",$N$3),'Energy data'!$A$6:$EK$6,0)))</f>
        <v>0</v>
      </c>
      <c r="K42" s="38">
        <f>IF(G42=5,"",VLOOKUP($E42,'Energy data'!$A$6:$EK$54,MATCH(CONCATENATE("nm",$N$3),'Energy data'!$A$6:$EK$6,0)))</f>
        <v>1</v>
      </c>
    </row>
    <row r="43" spans="3:12" ht="18">
      <c r="C43" s="135"/>
      <c r="D43" s="138"/>
      <c r="E43" s="114">
        <f>+'TOP 50 ENERGY PRACTICES'!D37</f>
        <v>2.7141999999999999</v>
      </c>
      <c r="F43" s="115" t="str">
        <f>+'TOP 50 ENERGY PRACTICES'!E37</f>
        <v>UTILIZE HIGHER EFFICIENCY LAMPS AND/OR BALLASTS</v>
      </c>
      <c r="G43" s="81">
        <v>4</v>
      </c>
      <c r="H43" s="36">
        <f>(1-(G43/5))*VLOOKUP($E43,'Energy data'!$A$6:$EK$54,MATCH(CONCATENATE("ft",$N$3),'Energy data'!$A$6:$EK$6,0))*$I$4</f>
        <v>195.86880641599839</v>
      </c>
      <c r="I43" s="36">
        <f>(1-(G43/5))*VLOOKUP($E43,'Energy data'!$A$6:$EK$54,MATCH(CONCATENATE("em",$N$3),'Energy data'!$A$6:$EK$6,0))*$I$5</f>
        <v>590.26352140763481</v>
      </c>
      <c r="J43" s="37">
        <f>IF(G43=5,"",VLOOKUP($E43,'Energy data'!$A$6:$EK$54,MATCH(CONCATENATE("pb",$N$3),'Energy data'!$A$6:$EK$6,0)))</f>
        <v>1.5428417987781886</v>
      </c>
      <c r="K43" s="38">
        <f>IF(G43=5,"",VLOOKUP($E43,'Energy data'!$A$6:$EK$54,MATCH(CONCATENATE("nm",$N$3),'Energy data'!$A$6:$EK$6,0)))</f>
        <v>13</v>
      </c>
    </row>
    <row r="44" spans="3:12" ht="18">
      <c r="C44" s="135"/>
      <c r="D44" s="139"/>
      <c r="E44" s="110">
        <f>+'TOP 50 ENERGY PRACTICES'!D38</f>
        <v>2.7143000000000002</v>
      </c>
      <c r="F44" s="111" t="str">
        <f>+'TOP 50 ENERGY PRACTICES'!E38</f>
        <v>USE MORE EFFICIENT LIGHT SOURCE</v>
      </c>
      <c r="G44" s="79">
        <v>4</v>
      </c>
      <c r="H44" s="33">
        <f>(1-(G44/5))*VLOOKUP($E44,'Energy data'!$A$6:$EK$54,MATCH(CONCATENATE("ft",$N$3),'Energy data'!$A$6:$EK$6,0))*$I$4</f>
        <v>332.78952782890457</v>
      </c>
      <c r="I44" s="33">
        <f>(1-(G44/5))*VLOOKUP($E44,'Energy data'!$A$6:$EK$54,MATCH(CONCATENATE("em",$N$3),'Energy data'!$A$6:$EK$6,0))*$I$5</f>
        <v>378.00535714285706</v>
      </c>
      <c r="J44" s="34">
        <f>IF(G44=5,"",VLOOKUP($E44,'Energy data'!$A$6:$EK$54,MATCH(CONCATENATE("pb",$N$3),'Energy data'!$A$6:$EK$6,0)))</f>
        <v>4.8825743319533004</v>
      </c>
      <c r="K44" s="35">
        <f>IF(G44=5,"",VLOOKUP($E44,'Energy data'!$A$6:$EK$54,MATCH(CONCATENATE("nm",$N$3),'Energy data'!$A$6:$EK$6,0)))</f>
        <v>2</v>
      </c>
    </row>
    <row r="45" spans="3:12" ht="18">
      <c r="C45" s="135"/>
      <c r="D45" s="137" t="s">
        <v>263</v>
      </c>
      <c r="E45" s="112">
        <f>+'TOP 50 ENERGY PRACTICES'!D39</f>
        <v>2.7221000000000002</v>
      </c>
      <c r="F45" s="113" t="str">
        <f>+'TOP 50 ENERGY PRACTICES'!E39</f>
        <v>LOWER TEMPERATURE DURING THE WINTER SEASON AND VICE-VERSA</v>
      </c>
      <c r="G45" s="80">
        <v>4</v>
      </c>
      <c r="H45" s="30">
        <f>(1-(G45/5))*VLOOKUP($E45,'Energy data'!$A$6:$EK$54,MATCH(CONCATENATE("ft",$N$3),'Energy data'!$A$6:$EK$6,0))*$I$4</f>
        <v>0</v>
      </c>
      <c r="I45" s="30">
        <f>(1-(G45/5))*VLOOKUP($E45,'Energy data'!$A$6:$EK$54,MATCH(CONCATENATE("em",$N$3),'Energy data'!$A$6:$EK$6,0))*$I$5</f>
        <v>0</v>
      </c>
      <c r="J45" s="31">
        <f>IF(G45=5,"",VLOOKUP($E45,'Energy data'!$A$6:$EK$54,MATCH(CONCATENATE("pb",$N$3),'Energy data'!$A$6:$EK$6,0)))</f>
        <v>0</v>
      </c>
      <c r="K45" s="32">
        <f>IF(G45=5,"",VLOOKUP($E45,'Energy data'!$A$6:$EK$54,MATCH(CONCATENATE("nm",$N$3),'Energy data'!$A$6:$EK$6,0)))</f>
        <v>0</v>
      </c>
    </row>
    <row r="46" spans="3:12" ht="18">
      <c r="C46" s="135"/>
      <c r="D46" s="139"/>
      <c r="E46" s="110">
        <f>+'TOP 50 ENERGY PRACTICES'!D40</f>
        <v>2.7261000000000002</v>
      </c>
      <c r="F46" s="111" t="str">
        <f>+'TOP 50 ENERGY PRACTICES'!E40</f>
        <v>INSTALL TIMERS AND/OR THERMOSTATS</v>
      </c>
      <c r="G46" s="79">
        <v>4</v>
      </c>
      <c r="H46" s="33">
        <f>(1-(G46/5))*VLOOKUP($E46,'Energy data'!$A$6:$EK$54,MATCH(CONCATENATE("ft",$N$3),'Energy data'!$A$6:$EK$6,0))*$I$4</f>
        <v>83.636363636363612</v>
      </c>
      <c r="I46" s="33">
        <f>(1-(G46/5))*VLOOKUP($E46,'Energy data'!$A$6:$EK$54,MATCH(CONCATENATE("em",$N$3),'Energy data'!$A$6:$EK$6,0))*$I$5</f>
        <v>178.25367469879512</v>
      </c>
      <c r="J46" s="34">
        <f>IF(G46=5,"",VLOOKUP($E46,'Energy data'!$A$6:$EK$54,MATCH(CONCATENATE("pb",$N$3),'Energy data'!$A$6:$EK$6,0)))</f>
        <v>1.7877094972067</v>
      </c>
      <c r="K46" s="35">
        <f>IF(G46=5,"",VLOOKUP($E46,'Energy data'!$A$6:$EK$54,MATCH(CONCATENATE("nm",$N$3),'Energy data'!$A$6:$EK$6,0)))</f>
        <v>2</v>
      </c>
    </row>
    <row r="47" spans="3:12" ht="15" customHeight="1">
      <c r="C47" s="135"/>
      <c r="D47" s="116" t="s">
        <v>264</v>
      </c>
      <c r="E47" s="117">
        <f>+'TOP 50 ENERGY PRACTICES'!D41</f>
        <v>2.7315999999999998</v>
      </c>
      <c r="F47" s="118" t="str">
        <f>+'TOP 50 ENERGY PRACTICES'!E41</f>
        <v>CENTRALIZE CONTROL OF EXHAUST FANS TO ENSURE THEIR SHUTDOWN, OR ESTABLISH PROGRAM TO ENSURE MANUAL SHUTDOWN</v>
      </c>
      <c r="G47" s="84">
        <v>2</v>
      </c>
      <c r="H47" s="40">
        <f>(1-(G47/5))*VLOOKUP($E47,'Energy data'!$A$6:$EK$54,MATCH(CONCATENATE("ft",$N$3),'Energy data'!$A$6:$EK$6,0))*$I$4</f>
        <v>0</v>
      </c>
      <c r="I47" s="40">
        <f>(1-(G47/5))*VLOOKUP($E47,'Energy data'!$A$6:$EK$54,MATCH(CONCATENATE("em",$N$3),'Energy data'!$A$6:$EK$6,0))*$I$5</f>
        <v>0</v>
      </c>
      <c r="J47" s="41">
        <f>IF(G47=5,"",VLOOKUP($E47,'Energy data'!$A$6:$EK$54,MATCH(CONCATENATE("pb",$N$3),'Energy data'!$A$6:$EK$6,0)))</f>
        <v>0</v>
      </c>
      <c r="K47" s="42">
        <f>IF(G47=5,"",VLOOKUP($E47,'Energy data'!$A$6:$EK$54,MATCH(CONCATENATE("nm",$N$3),'Energy data'!$A$6:$EK$6,0)))</f>
        <v>0</v>
      </c>
    </row>
    <row r="48" spans="3:12" ht="15" customHeight="1">
      <c r="C48" s="135"/>
      <c r="D48" s="137" t="s">
        <v>265</v>
      </c>
      <c r="E48" s="112">
        <f>+'TOP 50 ENERGY PRACTICES'!D42</f>
        <v>2.7441</v>
      </c>
      <c r="F48" s="113" t="str">
        <f>+'TOP 50 ENERGY PRACTICES'!E42</f>
        <v>REPLACE BROKEN WINDOWS AND/OR WINDOW SASH</v>
      </c>
      <c r="G48" s="80">
        <v>2</v>
      </c>
      <c r="H48" s="30">
        <f>(1-(G48/5))*VLOOKUP($E48,'Energy data'!$A$6:$EK$54,MATCH(CONCATENATE("ft",$N$3),'Energy data'!$A$6:$EK$6,0))*$I$4</f>
        <v>0</v>
      </c>
      <c r="I48" s="30">
        <f>(1-(G48/5))*VLOOKUP($E48,'Energy data'!$A$6:$EK$54,MATCH(CONCATENATE("em",$N$3),'Energy data'!$A$6:$EK$6,0))*$I$5</f>
        <v>0</v>
      </c>
      <c r="J48" s="31">
        <f>IF(G48=5,"",VLOOKUP($E48,'Energy data'!$A$6:$EK$54,MATCH(CONCATENATE("pb",$N$3),'Energy data'!$A$6:$EK$6,0)))</f>
        <v>0</v>
      </c>
      <c r="K48" s="32">
        <f>IF(G48=5,"",VLOOKUP($E48,'Energy data'!$A$6:$EK$54,MATCH(CONCATENATE("nm",$N$3),'Energy data'!$A$6:$EK$6,0)))</f>
        <v>0</v>
      </c>
    </row>
    <row r="49" spans="3:11" ht="18">
      <c r="C49" s="135"/>
      <c r="D49" s="138"/>
      <c r="E49" s="114">
        <f>+'TOP 50 ENERGY PRACTICES'!D43</f>
        <v>2.7442000000000002</v>
      </c>
      <c r="F49" s="115" t="str">
        <f>+'TOP 50 ENERGY PRACTICES'!E43</f>
        <v>KEEP DOORS AND WINDOWS SHUT WHEN NOT ON USE</v>
      </c>
      <c r="G49" s="81">
        <v>3</v>
      </c>
      <c r="H49" s="36">
        <f>(1-(G49/5))*VLOOKUP($E49,'Energy data'!$A$6:$EK$54,MATCH(CONCATENATE("ft",$N$3),'Energy data'!$A$6:$EK$6,0))*$I$4</f>
        <v>0</v>
      </c>
      <c r="I49" s="36">
        <f>(1-(G49/5))*VLOOKUP($E49,'Energy data'!$A$6:$EK$54,MATCH(CONCATENATE("em",$N$3),'Energy data'!$A$6:$EK$6,0))*$I$5</f>
        <v>0</v>
      </c>
      <c r="J49" s="37">
        <f>IF(G49=5,"",VLOOKUP($E49,'Energy data'!$A$6:$EK$54,MATCH(CONCATENATE("pb",$N$3),'Energy data'!$A$6:$EK$6,0)))</f>
        <v>0</v>
      </c>
      <c r="K49" s="38">
        <f>IF(G49=5,"",VLOOKUP($E49,'Energy data'!$A$6:$EK$54,MATCH(CONCATENATE("nm",$N$3),'Energy data'!$A$6:$EK$6,0)))</f>
        <v>0</v>
      </c>
    </row>
    <row r="50" spans="3:11" ht="18">
      <c r="C50" s="135"/>
      <c r="D50" s="138"/>
      <c r="E50" s="114">
        <f>+'TOP 50 ENERGY PRACTICES'!D44</f>
        <v>2.7443</v>
      </c>
      <c r="F50" s="115" t="str">
        <f>+'TOP 50 ENERGY PRACTICES'!E44</f>
        <v>INSTALL AIR SEALS AROUND TRUCK LOADING DOCK DOORS</v>
      </c>
      <c r="G50" s="81">
        <v>3</v>
      </c>
      <c r="H50" s="36">
        <f>(1-(G50/5))*VLOOKUP($E50,'Energy data'!$A$6:$EK$54,MATCH(CONCATENATE("ft",$N$3),'Energy data'!$A$6:$EK$6,0))*$I$4</f>
        <v>0</v>
      </c>
      <c r="I50" s="36">
        <f>(1-(G50/5))*VLOOKUP($E50,'Energy data'!$A$6:$EK$54,MATCH(CONCATENATE("em",$N$3),'Energy data'!$A$6:$EK$6,0))*$I$5</f>
        <v>0</v>
      </c>
      <c r="J50" s="37">
        <f>IF(G50=5,"",VLOOKUP($E50,'Energy data'!$A$6:$EK$54,MATCH(CONCATENATE("pb",$N$3),'Energy data'!$A$6:$EK$6,0)))</f>
        <v>0</v>
      </c>
      <c r="K50" s="38">
        <f>IF(G50=5,"",VLOOKUP($E50,'Energy data'!$A$6:$EK$54,MATCH(CONCATENATE("nm",$N$3),'Energy data'!$A$6:$EK$6,0)))</f>
        <v>0</v>
      </c>
    </row>
    <row r="51" spans="3:11" ht="18">
      <c r="C51" s="135"/>
      <c r="D51" s="139"/>
      <c r="E51" s="110">
        <f>+'TOP 50 ENERGY PRACTICES'!D45</f>
        <v>2.7444000000000002</v>
      </c>
      <c r="F51" s="111" t="str">
        <f>+'TOP 50 ENERGY PRACTICES'!E45</f>
        <v>CLOSE HOLES AND OPENINGS IN BUILDING SUCH AS BROKEN WINDOWS</v>
      </c>
      <c r="G51" s="79">
        <v>3</v>
      </c>
      <c r="H51" s="33">
        <f>(1-(G51/5))*VLOOKUP($E51,'Energy data'!$A$6:$EK$54,MATCH(CONCATENATE("ft",$N$3),'Energy data'!$A$6:$EK$6,0))*$I$4</f>
        <v>0</v>
      </c>
      <c r="I51" s="33">
        <f>(1-(G51/5))*VLOOKUP($E51,'Energy data'!$A$6:$EK$54,MATCH(CONCATENATE("em",$N$3),'Energy data'!$A$6:$EK$6,0))*$I$5</f>
        <v>0</v>
      </c>
      <c r="J51" s="34">
        <f>IF(G51=5,"",VLOOKUP($E51,'Energy data'!$A$6:$EK$54,MATCH(CONCATENATE("pb",$N$3),'Energy data'!$A$6:$EK$6,0)))</f>
        <v>0</v>
      </c>
      <c r="K51" s="35">
        <f>IF(G51=5,"",VLOOKUP($E51,'Energy data'!$A$6:$EK$54,MATCH(CONCATENATE("nm",$N$3),'Energy data'!$A$6:$EK$6,0)))</f>
        <v>0</v>
      </c>
    </row>
    <row r="52" spans="3:11" ht="18">
      <c r="C52" s="135"/>
      <c r="D52" s="137" t="s">
        <v>266</v>
      </c>
      <c r="E52" s="112">
        <f>+'TOP 50 ENERGY PRACTICES'!D46</f>
        <v>2.8111000000000002</v>
      </c>
      <c r="F52" s="113" t="str">
        <f>+'TOP 50 ENERGY PRACTICES'!E46</f>
        <v>CHECK FOR ACCURACY OF UTILITY METERS</v>
      </c>
      <c r="G52" s="80">
        <v>3</v>
      </c>
      <c r="H52" s="30">
        <f>(1-(G52/5))*VLOOKUP($E52,'Energy data'!$A$6:$EK$54,MATCH(CONCATENATE("ft",$N$3),'Energy data'!$A$6:$EK$6,0))*$I$4</f>
        <v>0</v>
      </c>
      <c r="I52" s="30">
        <f>(1-(G52/5))*VLOOKUP($E52,'Energy data'!$A$6:$EK$54,MATCH(CONCATENATE("em",$N$3),'Energy data'!$A$6:$EK$6,0))*$I$5</f>
        <v>0</v>
      </c>
      <c r="J52" s="31">
        <f>IF(G52=5,"",VLOOKUP($E52,'Energy data'!$A$6:$EK$54,MATCH(CONCATENATE("pb",$N$3),'Energy data'!$A$6:$EK$6,0)))</f>
        <v>0</v>
      </c>
      <c r="K52" s="32">
        <f>IF(G52=5,"",VLOOKUP($E52,'Energy data'!$A$6:$EK$54,MATCH(CONCATENATE("nm",$N$3),'Energy data'!$A$6:$EK$6,0)))</f>
        <v>0</v>
      </c>
    </row>
    <row r="53" spans="3:11" ht="18">
      <c r="C53" s="135"/>
      <c r="D53" s="138"/>
      <c r="E53" s="114">
        <f>+'TOP 50 ENERGY PRACTICES'!D47</f>
        <v>2.8121</v>
      </c>
      <c r="F53" s="124" t="str">
        <f>+'TOP 50 ENERGY PRACTICES'!E47</f>
        <v>APPLY FOR TAX-FREE STATUS FOR ENERGY PURCHASES</v>
      </c>
      <c r="G53" s="89">
        <v>4</v>
      </c>
      <c r="H53" s="52">
        <f>(1-(G53/5))*VLOOKUP($E53,'Energy data'!$A$6:$EK$54,MATCH(CONCATENATE("ft",$N$3),'Energy data'!$A$6:$EK$6,0))*$I$4</f>
        <v>0</v>
      </c>
      <c r="I53" s="52">
        <f>(1-(G53/5))*VLOOKUP($E53,'Energy data'!$A$6:$EK$54,MATCH(CONCATENATE("em",$N$3),'Energy data'!$A$6:$EK$6,0))*$I$5</f>
        <v>0</v>
      </c>
      <c r="J53" s="53">
        <f>IF(G53=5,"",VLOOKUP($E53,'Energy data'!$A$6:$EK$54,MATCH(CONCATENATE("pb",$N$3),'Energy data'!$A$6:$EK$6,0)))</f>
        <v>0</v>
      </c>
      <c r="K53" s="54">
        <f>IF(G53=5,"",VLOOKUP($E53,'Energy data'!$A$6:$EK$54,MATCH(CONCATENATE("nm",$N$3),'Energy data'!$A$6:$EK$6,0)))</f>
        <v>0</v>
      </c>
    </row>
    <row r="54" spans="3:11" ht="18">
      <c r="C54" s="135"/>
      <c r="D54" s="139"/>
      <c r="E54" s="122">
        <f>+'TOP 50 ENERGY PRACTICES'!D48</f>
        <v>2.8123</v>
      </c>
      <c r="F54" s="123" t="str">
        <f>+'TOP 50 ENERGY PRACTICES'!E48</f>
        <v>PAY UTILITY BILLS ON TIME</v>
      </c>
      <c r="G54" s="87">
        <v>4</v>
      </c>
      <c r="H54" s="49">
        <f>(1-(G54/5))*VLOOKUP($E54,'Energy data'!$A$6:$EK$54,MATCH(CONCATENATE("ft",$N$3),'Energy data'!$A$6:$EK$6,0))*$I$4</f>
        <v>0</v>
      </c>
      <c r="I54" s="49">
        <f>(1-(G54/5))*VLOOKUP($E54,'Energy data'!$A$6:$EK$54,MATCH(CONCATENATE("em",$N$3),'Energy data'!$A$6:$EK$6,0))*$I$5</f>
        <v>0</v>
      </c>
      <c r="J54" s="50">
        <f>IF(G54=5,"",VLOOKUP($E54,'Energy data'!$A$6:$EK$54,MATCH(CONCATENATE("pb",$N$3),'Energy data'!$A$6:$EK$6,0)))</f>
        <v>0</v>
      </c>
      <c r="K54" s="51">
        <f>IF(G54=5,"",VLOOKUP($E54,'Energy data'!$A$6:$EK$54,MATCH(CONCATENATE("nm",$N$3),'Energy data'!$A$6:$EK$6,0)))</f>
        <v>0</v>
      </c>
    </row>
    <row r="55" spans="3:11" ht="18">
      <c r="C55" s="135"/>
      <c r="D55" s="116" t="s">
        <v>267</v>
      </c>
      <c r="E55" s="117">
        <f>+'TOP 50 ENERGY PRACTICES'!D49</f>
        <v>3.1192000000000002</v>
      </c>
      <c r="F55" s="118" t="str">
        <f>+'TOP 50 ENERGY PRACTICES'!E49</f>
        <v>REDUCE SCRAP PRODUCTION</v>
      </c>
      <c r="G55" s="84">
        <v>4</v>
      </c>
      <c r="H55" s="40">
        <f>(1-(G55/5))*VLOOKUP($E55,'Energy data'!$A$6:$EK$54,MATCH(CONCATENATE("ft",$N$3),'Energy data'!$A$6:$EK$6,0))*$I$4</f>
        <v>0</v>
      </c>
      <c r="I55" s="40">
        <f>(1-(G55/5))*VLOOKUP($E55,'Energy data'!$A$6:$EK$54,MATCH(CONCATENATE("em",$N$3),'Energy data'!$A$6:$EK$6,0))*$I$5</f>
        <v>0</v>
      </c>
      <c r="J55" s="41">
        <f>IF(G55=5,"",VLOOKUP($E55,'Energy data'!$A$6:$EK$54,MATCH(CONCATENATE("pb",$N$3),'Energy data'!$A$6:$EK$6,0)))</f>
        <v>0</v>
      </c>
      <c r="K55" s="42">
        <f>IF(G55=5,"",VLOOKUP($E55,'Energy data'!$A$6:$EK$54,MATCH(CONCATENATE("nm",$N$3),'Energy data'!$A$6:$EK$6,0)))</f>
        <v>0</v>
      </c>
    </row>
    <row r="56" spans="3:11" ht="18">
      <c r="C56" s="135"/>
      <c r="D56" s="125" t="s">
        <v>268</v>
      </c>
      <c r="E56" s="110">
        <f>+'TOP 50 ENERGY PRACTICES'!D50</f>
        <v>3.4154</v>
      </c>
      <c r="F56" s="111" t="str">
        <f>+'TOP 50 ENERGY PRACTICES'!E50</f>
        <v>ELIMINATE LEAKS IN WATER LINES AND VALVES</v>
      </c>
      <c r="G56" s="79">
        <v>4</v>
      </c>
      <c r="H56" s="33">
        <f>(1-(G56/5))*VLOOKUP($E56,'Energy data'!$A$6:$EK$54,MATCH(CONCATENATE("ft",$N$3),'Energy data'!$A$6:$EK$6,0))*$I$4</f>
        <v>0</v>
      </c>
      <c r="I56" s="33">
        <f>(1-(G56/5))*VLOOKUP($E56,'Energy data'!$A$6:$EK$54,MATCH(CONCATENATE("em",$N$3),'Energy data'!$A$6:$EK$6,0))*$I$5</f>
        <v>0</v>
      </c>
      <c r="J56" s="34">
        <f>IF(G56=5,"",VLOOKUP($E56,'Energy data'!$A$6:$EK$54,MATCH(CONCATENATE("pb",$N$3),'Energy data'!$A$6:$EK$6,0)))</f>
        <v>0</v>
      </c>
      <c r="K56" s="35">
        <f>IF(G56=5,"",VLOOKUP($E56,'Energy data'!$A$6:$EK$54,MATCH(CONCATENATE("nm",$N$3),'Energy data'!$A$6:$EK$6,0)))</f>
        <v>0</v>
      </c>
    </row>
    <row r="57" spans="3:11" ht="18">
      <c r="C57" s="135"/>
      <c r="D57" s="126" t="s">
        <v>269</v>
      </c>
      <c r="E57" s="117">
        <f>+'TOP 50 ENERGY PRACTICES'!D51</f>
        <v>4.4320000000000004</v>
      </c>
      <c r="F57" s="127" t="str">
        <f>+'TOP 50 ENERGY PRACTICES'!E51</f>
        <v>CROSS-TRAIN PERSONNEL TO AVOID LOST TIME</v>
      </c>
      <c r="G57" s="84">
        <v>3</v>
      </c>
      <c r="H57" s="40">
        <f>(1-(G57/5))*VLOOKUP($E57,'Energy data'!$A$6:$EK$54,MATCH(CONCATENATE("ft",$N$3),'Energy data'!$A$6:$EK$6,0))*$I$4</f>
        <v>0</v>
      </c>
      <c r="I57" s="40">
        <f>(1-(G57/5))*VLOOKUP($E57,'Energy data'!$A$6:$EK$54,MATCH(CONCATENATE("em",$N$3),'Energy data'!$A$6:$EK$6,0))*$I$5</f>
        <v>0</v>
      </c>
      <c r="J57" s="41">
        <f>IF(G57=5,"",VLOOKUP($E57,'Energy data'!$A$6:$EK$54,MATCH(CONCATENATE("pb",$N$3),'Energy data'!$A$6:$EK$6,0)))</f>
        <v>0</v>
      </c>
      <c r="K57" s="42">
        <f>IF(G57=5,"",VLOOKUP($E57,'Energy data'!$A$6:$EK$54,MATCH(CONCATENATE("nm",$N$3),'Energy data'!$A$6:$EK$6,0)))</f>
        <v>0</v>
      </c>
    </row>
    <row r="58" spans="3:11" ht="18">
      <c r="C58" s="135"/>
      <c r="D58" s="126" t="s">
        <v>270</v>
      </c>
      <c r="E58" s="117">
        <f>+'TOP 50 ENERGY PRACTICES'!D52</f>
        <v>4.6109999999999998</v>
      </c>
      <c r="F58" s="127" t="str">
        <f>+'TOP 50 ENERGY PRACTICES'!E52</f>
        <v>BEGIN A PRACTICE OF PREDICTIVE / PREVENTATIVE MAINTENANCE</v>
      </c>
      <c r="G58" s="84">
        <v>2</v>
      </c>
      <c r="H58" s="40">
        <f>(1-(G58/5))*VLOOKUP($E58,'Energy data'!$A$6:$EK$54,MATCH(CONCATENATE("ft",$N$3),'Energy data'!$A$6:$EK$6,0))*$I$4</f>
        <v>4670.3972320759794</v>
      </c>
      <c r="I58" s="40">
        <f>(1-(G58/5))*VLOOKUP($E58,'Energy data'!$A$6:$EK$54,MATCH(CONCATENATE("em",$N$3),'Energy data'!$A$6:$EK$6,0))*$I$5</f>
        <v>15651.530357142858</v>
      </c>
      <c r="J58" s="41">
        <f>IF(G58=5,"",VLOOKUP($E58,'Energy data'!$A$6:$EK$54,MATCH(CONCATENATE("pb",$N$3),'Energy data'!$A$6:$EK$6,0)))</f>
        <v>7.0000000000000007E-2</v>
      </c>
      <c r="K58" s="42">
        <f>IF(G58=5,"",VLOOKUP($E58,'Energy data'!$A$6:$EK$54,MATCH(CONCATENATE("nm",$N$3),'Energy data'!$A$6:$EK$6,0)))</f>
        <v>2</v>
      </c>
    </row>
    <row r="59" spans="3:11" ht="18">
      <c r="C59" s="135"/>
      <c r="D59" s="126" t="s">
        <v>271</v>
      </c>
      <c r="E59" s="117">
        <f>+'TOP 50 ENERGY PRACTICES'!D53</f>
        <v>4.625</v>
      </c>
      <c r="F59" s="127" t="str">
        <f>+'TOP 50 ENERGY PRACTICES'!E53</f>
        <v>DEVELOP STANDARD OPERATING PROCEDURES</v>
      </c>
      <c r="G59" s="84">
        <v>1</v>
      </c>
      <c r="H59" s="40">
        <f>(1-(G59/5))*VLOOKUP($E59,'Energy data'!$A$6:$EK$54,MATCH(CONCATENATE("ft",$N$3),'Energy data'!$A$6:$EK$6,0))*$I$4</f>
        <v>0</v>
      </c>
      <c r="I59" s="40">
        <f>(1-(G59/5))*VLOOKUP($E59,'Energy data'!$A$6:$EK$54,MATCH(CONCATENATE("em",$N$3),'Energy data'!$A$6:$EK$6,0))*$I$5</f>
        <v>0</v>
      </c>
      <c r="J59" s="41">
        <f>IF(G59=5,"",VLOOKUP($E59,'Energy data'!$A$6:$EK$54,MATCH(CONCATENATE("pb",$N$3),'Energy data'!$A$6:$EK$6,0)))</f>
        <v>0</v>
      </c>
      <c r="K59" s="42">
        <f>IF(G59=5,"",VLOOKUP($E59,'Energy data'!$A$6:$EK$54,MATCH(CONCATENATE("nm",$N$3),'Energy data'!$A$6:$EK$6,0)))</f>
        <v>0</v>
      </c>
    </row>
    <row r="60" spans="3:11" ht="28">
      <c r="C60" s="135"/>
      <c r="D60" s="126" t="s">
        <v>272</v>
      </c>
      <c r="E60" s="117">
        <f>+'TOP 50 ENERGY PRACTICES'!D54</f>
        <v>4.7110000000000003</v>
      </c>
      <c r="F60" s="127" t="str">
        <f>+'TOP 50 ENERGY PRACTICES'!E54</f>
        <v>INITIATE A TOTAL QUALITY MANAGEMENT PROGRAM</v>
      </c>
      <c r="G60" s="84">
        <v>2</v>
      </c>
      <c r="H60" s="40">
        <f>(1-(G60/5))*VLOOKUP($E60,'Energy data'!$A$6:$EK$54,MATCH(CONCATENATE("ft",$N$3),'Energy data'!$A$6:$EK$6,0))*$I$4</f>
        <v>0</v>
      </c>
      <c r="I60" s="40">
        <f>(1-(G60/5))*VLOOKUP($E60,'Energy data'!$A$6:$EK$54,MATCH(CONCATENATE("em",$N$3),'Energy data'!$A$6:$EK$6,0))*$I$5</f>
        <v>0</v>
      </c>
      <c r="J60" s="41">
        <f>IF(G60=5,"",VLOOKUP($E60,'Energy data'!$A$6:$EK$54,MATCH(CONCATENATE("pb",$N$3),'Energy data'!$A$6:$EK$6,0)))</f>
        <v>0</v>
      </c>
      <c r="K60" s="42">
        <f>IF(G60=5,"",VLOOKUP($E60,'Energy data'!$A$6:$EK$54,MATCH(CONCATENATE("nm",$N$3),'Energy data'!$A$6:$EK$6,0)))</f>
        <v>0</v>
      </c>
    </row>
    <row r="61" spans="3:11" ht="28">
      <c r="C61" s="135"/>
      <c r="D61" s="126" t="s">
        <v>273</v>
      </c>
      <c r="E61" s="117">
        <f>+'TOP 50 ENERGY PRACTICES'!D55</f>
        <v>4.8209999999999997</v>
      </c>
      <c r="F61" s="127" t="str">
        <f>+'TOP 50 ENERGY PRACTICES'!E55</f>
        <v>PAY BILLS ON TIME TO AVOID LATE FEES</v>
      </c>
      <c r="G61" s="84">
        <v>3</v>
      </c>
      <c r="H61" s="40">
        <f>(1-(G61/5))*VLOOKUP($E61,'Energy data'!$A$6:$EK$54,MATCH(CONCATENATE("ft",$N$3),'Energy data'!$A$6:$EK$6,0))*$I$4</f>
        <v>176.66666666666669</v>
      </c>
      <c r="I61" s="40">
        <f>(1-(G61/5))*VLOOKUP($E61,'Energy data'!$A$6:$EK$54,MATCH(CONCATENATE("em",$N$3),'Energy data'!$A$6:$EK$6,0))*$I$5</f>
        <v>260.76</v>
      </c>
      <c r="J61" s="41">
        <f>IF(G61=5,"",VLOOKUP($E61,'Energy data'!$A$6:$EK$54,MATCH(CONCATENATE("pb",$N$3),'Energy data'!$A$6:$EK$6,0)))</f>
        <v>0</v>
      </c>
      <c r="K61" s="42">
        <f>IF(G61=5,"",VLOOKUP($E61,'Energy data'!$A$6:$EK$54,MATCH(CONCATENATE("nm",$N$3),'Energy data'!$A$6:$EK$6,0)))</f>
        <v>1</v>
      </c>
    </row>
    <row r="62" spans="3:11" ht="16" thickBot="1">
      <c r="C62" s="135"/>
      <c r="D62" s="128"/>
      <c r="E62" s="129"/>
      <c r="F62" s="97" t="s">
        <v>0</v>
      </c>
      <c r="G62" s="98">
        <f>SUM(G12:G61)</f>
        <v>156</v>
      </c>
      <c r="H62" s="90"/>
      <c r="I62" s="90"/>
      <c r="J62" s="91"/>
      <c r="K62" s="92"/>
    </row>
    <row r="63" spans="3:11" ht="16" thickBot="1">
      <c r="C63" s="136"/>
      <c r="D63" s="130"/>
      <c r="E63" s="131"/>
      <c r="F63" s="99" t="s">
        <v>1</v>
      </c>
      <c r="G63" s="100">
        <f>+G62/(50*5)</f>
        <v>0.624</v>
      </c>
      <c r="H63" s="93"/>
      <c r="I63" s="93"/>
      <c r="J63" s="94"/>
      <c r="K63" s="95"/>
    </row>
    <row r="64" spans="3:11">
      <c r="F64" s="101"/>
      <c r="G64" s="102"/>
    </row>
    <row r="65" spans="6:9">
      <c r="F65" s="103" t="str">
        <f>+H11</f>
        <v>Cost of no compliance (based on ft2)</v>
      </c>
      <c r="G65" s="104">
        <f>SUM(H12:H56)</f>
        <v>35232.951079806997</v>
      </c>
    </row>
    <row r="66" spans="6:9">
      <c r="F66" s="103" t="str">
        <f>+I11</f>
        <v>Cost of no compliance (based on employees)</v>
      </c>
      <c r="G66" s="104">
        <f>SUM(I12:I56)</f>
        <v>189176.32067805296</v>
      </c>
    </row>
    <row r="67" spans="6:9" ht="23" customHeight="1"/>
    <row r="74" spans="6:9">
      <c r="I74" s="96"/>
    </row>
  </sheetData>
  <sheetProtection password="CC5D" sheet="1" objects="1" scenarios="1"/>
  <mergeCells count="13">
    <mergeCell ref="D8:K9"/>
    <mergeCell ref="C12:C63"/>
    <mergeCell ref="D40:D44"/>
    <mergeCell ref="D12:D13"/>
    <mergeCell ref="D14:D16"/>
    <mergeCell ref="D17:D23"/>
    <mergeCell ref="D25:D28"/>
    <mergeCell ref="D29:D31"/>
    <mergeCell ref="D32:D33"/>
    <mergeCell ref="D34:D39"/>
    <mergeCell ref="D45:D46"/>
    <mergeCell ref="D48:D51"/>
    <mergeCell ref="D52:D54"/>
  </mergeCells>
  <pageMargins left="0.75" right="0.75" top="1" bottom="1" header="0.5" footer="0.5"/>
  <pageSetup orientation="portrait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Drop Down 1">
              <controlPr defaultSize="0" autoLine="0" autoPict="0">
                <anchor moveWithCells="1">
                  <from>
                    <xdr:col>8</xdr:col>
                    <xdr:colOff>50800</xdr:colOff>
                    <xdr:row>1</xdr:row>
                    <xdr:rowOff>165100</xdr:rowOff>
                  </from>
                  <to>
                    <xdr:col>12</xdr:col>
                    <xdr:colOff>38100</xdr:colOff>
                    <xdr:row>2</xdr:row>
                    <xdr:rowOff>203200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B4:N61"/>
  <sheetViews>
    <sheetView workbookViewId="0">
      <selection activeCell="E79" sqref="E79"/>
    </sheetView>
  </sheetViews>
  <sheetFormatPr baseColWidth="10" defaultRowHeight="15" x14ac:dyDescent="0"/>
  <cols>
    <col min="1" max="1" width="5.1640625" customWidth="1"/>
    <col min="3" max="3" width="4.5" customWidth="1"/>
    <col min="4" max="4" width="9.1640625" customWidth="1"/>
    <col min="5" max="5" width="65.33203125" customWidth="1"/>
    <col min="6" max="6" width="19.33203125" customWidth="1"/>
    <col min="7" max="7" width="18.33203125" customWidth="1"/>
    <col min="8" max="8" width="13.5" customWidth="1"/>
    <col min="9" max="9" width="14.83203125" customWidth="1"/>
    <col min="10" max="10" width="14.1640625" customWidth="1"/>
    <col min="11" max="11" width="14.33203125" customWidth="1"/>
  </cols>
  <sheetData>
    <row r="4" spans="2:14">
      <c r="B4" s="1" t="s">
        <v>64</v>
      </c>
    </row>
    <row r="5" spans="2:14">
      <c r="B5" s="1" t="s">
        <v>19</v>
      </c>
      <c r="C5" t="s">
        <v>68</v>
      </c>
      <c r="D5" s="1" t="s">
        <v>20</v>
      </c>
      <c r="E5" s="1" t="s">
        <v>6</v>
      </c>
      <c r="F5" s="1" t="s">
        <v>32</v>
      </c>
      <c r="G5" s="1" t="s">
        <v>8</v>
      </c>
      <c r="H5" s="1" t="s">
        <v>9</v>
      </c>
      <c r="I5" s="1" t="s">
        <v>10</v>
      </c>
      <c r="J5" s="1" t="s">
        <v>33</v>
      </c>
      <c r="K5" s="1" t="s">
        <v>69</v>
      </c>
      <c r="L5" s="1"/>
      <c r="M5" s="1"/>
      <c r="N5" s="1"/>
    </row>
    <row r="6" spans="2:14">
      <c r="B6" s="8">
        <v>1</v>
      </c>
      <c r="C6" s="20" t="s">
        <v>65</v>
      </c>
      <c r="D6" s="20">
        <v>2.1133000000000002</v>
      </c>
      <c r="E6" s="20" t="s">
        <v>41</v>
      </c>
      <c r="F6" s="20">
        <v>196</v>
      </c>
      <c r="G6" s="21">
        <v>28135</v>
      </c>
      <c r="H6" s="21">
        <v>15604</v>
      </c>
      <c r="I6" s="20">
        <v>0.7</v>
      </c>
      <c r="J6" s="22">
        <v>0.68510000000000004</v>
      </c>
      <c r="K6" s="23">
        <f t="shared" ref="K6:K37" si="0">+J6*F6</f>
        <v>134.27960000000002</v>
      </c>
      <c r="L6" s="9"/>
      <c r="M6" s="2"/>
      <c r="N6" s="2"/>
    </row>
    <row r="7" spans="2:14">
      <c r="B7" s="8">
        <f>1+B6</f>
        <v>2</v>
      </c>
      <c r="C7" s="15" t="s">
        <v>66</v>
      </c>
      <c r="D7" s="15">
        <v>2.1135000000000002</v>
      </c>
      <c r="E7" s="15" t="s">
        <v>45</v>
      </c>
      <c r="F7" s="15">
        <v>79</v>
      </c>
      <c r="G7" s="16">
        <v>22916</v>
      </c>
      <c r="H7" s="16">
        <v>14510</v>
      </c>
      <c r="I7" s="15">
        <v>0.5</v>
      </c>
      <c r="J7" s="17">
        <v>0.6714</v>
      </c>
      <c r="K7" s="18">
        <f t="shared" si="0"/>
        <v>53.040599999999998</v>
      </c>
      <c r="L7" s="9"/>
      <c r="M7" s="2"/>
      <c r="N7" s="2"/>
    </row>
    <row r="8" spans="2:14">
      <c r="B8" s="8">
        <f t="shared" ref="B8:B55" si="1">1+B7</f>
        <v>3</v>
      </c>
      <c r="C8" s="20" t="s">
        <v>65</v>
      </c>
      <c r="D8" s="20">
        <v>2.1231</v>
      </c>
      <c r="E8" s="20" t="s">
        <v>38</v>
      </c>
      <c r="F8" s="20">
        <v>86</v>
      </c>
      <c r="G8" s="21">
        <v>55991</v>
      </c>
      <c r="H8" s="21">
        <v>12134</v>
      </c>
      <c r="I8" s="20">
        <v>0.4</v>
      </c>
      <c r="J8" s="22">
        <v>0.71950000000000003</v>
      </c>
      <c r="K8" s="23">
        <f t="shared" si="0"/>
        <v>61.877000000000002</v>
      </c>
      <c r="L8" s="9"/>
      <c r="M8" s="2"/>
      <c r="N8" s="2"/>
    </row>
    <row r="9" spans="2:14">
      <c r="B9" s="8">
        <f t="shared" si="1"/>
        <v>4</v>
      </c>
      <c r="C9" s="15" t="s">
        <v>66</v>
      </c>
      <c r="D9" s="15">
        <v>2.1232000000000002</v>
      </c>
      <c r="E9" s="15" t="s">
        <v>42</v>
      </c>
      <c r="F9" s="15">
        <v>106</v>
      </c>
      <c r="G9" s="16">
        <v>17429</v>
      </c>
      <c r="H9" s="16">
        <v>10117</v>
      </c>
      <c r="I9" s="15">
        <v>0.8</v>
      </c>
      <c r="J9" s="17">
        <v>0.68320000000000003</v>
      </c>
      <c r="K9" s="18">
        <f t="shared" si="0"/>
        <v>72.419200000000004</v>
      </c>
      <c r="L9" s="9"/>
      <c r="M9" s="2"/>
      <c r="N9" s="2"/>
    </row>
    <row r="10" spans="2:14">
      <c r="B10" s="8">
        <f t="shared" si="1"/>
        <v>5</v>
      </c>
      <c r="C10" s="15" t="s">
        <v>66</v>
      </c>
      <c r="D10" s="15">
        <v>2.1233</v>
      </c>
      <c r="E10" s="15" t="s">
        <v>24</v>
      </c>
      <c r="F10" s="19">
        <v>2238</v>
      </c>
      <c r="G10" s="16">
        <v>8886</v>
      </c>
      <c r="H10" s="16">
        <v>2843</v>
      </c>
      <c r="I10" s="15">
        <v>0.6</v>
      </c>
      <c r="J10" s="17">
        <v>0.68700000000000006</v>
      </c>
      <c r="K10" s="18">
        <f t="shared" si="0"/>
        <v>1537.5060000000001</v>
      </c>
      <c r="L10" s="9"/>
      <c r="M10" s="2"/>
      <c r="N10" s="2"/>
    </row>
    <row r="11" spans="2:14">
      <c r="B11" s="8">
        <f t="shared" si="1"/>
        <v>6</v>
      </c>
      <c r="C11" s="15" t="s">
        <v>66</v>
      </c>
      <c r="D11" s="15">
        <v>2.2113</v>
      </c>
      <c r="E11" s="15" t="s">
        <v>35</v>
      </c>
      <c r="F11" s="15">
        <v>294</v>
      </c>
      <c r="G11" s="16">
        <v>38042</v>
      </c>
      <c r="H11" s="16">
        <v>7295</v>
      </c>
      <c r="I11" s="15">
        <v>0.4</v>
      </c>
      <c r="J11" s="17">
        <v>0.76559999999999995</v>
      </c>
      <c r="K11" s="18">
        <f t="shared" si="0"/>
        <v>225.0864</v>
      </c>
      <c r="L11" s="9"/>
      <c r="M11" s="2"/>
      <c r="N11" s="2"/>
    </row>
    <row r="12" spans="2:14">
      <c r="B12" s="8">
        <f t="shared" si="1"/>
        <v>7</v>
      </c>
      <c r="C12" s="15" t="s">
        <v>66</v>
      </c>
      <c r="D12" s="15">
        <v>2.2122000000000002</v>
      </c>
      <c r="E12" s="15" t="s">
        <v>61</v>
      </c>
      <c r="F12" s="15">
        <v>301</v>
      </c>
      <c r="G12" s="16">
        <v>2843</v>
      </c>
      <c r="H12" s="16">
        <v>1788</v>
      </c>
      <c r="I12" s="15">
        <v>1.1000000000000001</v>
      </c>
      <c r="J12" s="17">
        <v>0.57189999999999996</v>
      </c>
      <c r="K12" s="18">
        <f t="shared" si="0"/>
        <v>172.14189999999999</v>
      </c>
      <c r="L12" s="9"/>
      <c r="M12" s="2"/>
      <c r="N12" s="2"/>
    </row>
    <row r="13" spans="2:14">
      <c r="B13" s="8">
        <f t="shared" si="1"/>
        <v>8</v>
      </c>
      <c r="C13" s="15" t="s">
        <v>66</v>
      </c>
      <c r="D13" s="15">
        <v>2.2122999999999999</v>
      </c>
      <c r="E13" s="15" t="s">
        <v>51</v>
      </c>
      <c r="F13" s="15">
        <v>88</v>
      </c>
      <c r="G13" s="16">
        <v>2866</v>
      </c>
      <c r="H13" s="16">
        <v>2175</v>
      </c>
      <c r="I13" s="15">
        <v>1.2</v>
      </c>
      <c r="J13" s="17">
        <v>0.62790000000000001</v>
      </c>
      <c r="K13" s="18">
        <f t="shared" si="0"/>
        <v>55.255200000000002</v>
      </c>
      <c r="L13" s="9"/>
      <c r="M13" s="2"/>
      <c r="N13" s="2"/>
    </row>
    <row r="14" spans="2:14">
      <c r="B14" s="8">
        <f t="shared" si="1"/>
        <v>9</v>
      </c>
      <c r="C14" s="15" t="s">
        <v>66</v>
      </c>
      <c r="D14" s="15">
        <v>2.2130999999999998</v>
      </c>
      <c r="E14" s="15" t="s">
        <v>26</v>
      </c>
      <c r="F14" s="19">
        <v>1253</v>
      </c>
      <c r="G14" s="16">
        <v>5499</v>
      </c>
      <c r="H14" s="16">
        <v>3166</v>
      </c>
      <c r="I14" s="15">
        <v>2.4</v>
      </c>
      <c r="J14" s="17">
        <v>0.61519999999999997</v>
      </c>
      <c r="K14" s="18">
        <f t="shared" si="0"/>
        <v>770.84559999999999</v>
      </c>
      <c r="L14" s="9"/>
      <c r="M14" s="2"/>
      <c r="N14" s="2"/>
    </row>
    <row r="15" spans="2:14">
      <c r="B15" s="8">
        <f t="shared" si="1"/>
        <v>10</v>
      </c>
      <c r="C15" s="15" t="s">
        <v>66</v>
      </c>
      <c r="D15" s="15">
        <v>2.2132999999999998</v>
      </c>
      <c r="E15" s="15" t="s">
        <v>16</v>
      </c>
      <c r="F15" s="15">
        <v>423</v>
      </c>
      <c r="G15" s="16">
        <v>11640</v>
      </c>
      <c r="H15" s="16">
        <v>1933</v>
      </c>
      <c r="I15" s="15">
        <v>0.3</v>
      </c>
      <c r="J15" s="17">
        <v>0.81859999999999999</v>
      </c>
      <c r="K15" s="18">
        <f t="shared" si="0"/>
        <v>346.26780000000002</v>
      </c>
      <c r="L15" s="9"/>
      <c r="M15" s="2"/>
      <c r="N15" s="2"/>
    </row>
    <row r="16" spans="2:14">
      <c r="B16" s="8">
        <f t="shared" si="1"/>
        <v>11</v>
      </c>
      <c r="C16" s="15" t="s">
        <v>66</v>
      </c>
      <c r="D16" s="15">
        <v>2.2134999999999998</v>
      </c>
      <c r="E16" s="15" t="s">
        <v>14</v>
      </c>
      <c r="F16" s="15">
        <v>298</v>
      </c>
      <c r="G16" s="16">
        <v>101720</v>
      </c>
      <c r="H16" s="16">
        <v>8587</v>
      </c>
      <c r="I16" s="15">
        <v>0.4</v>
      </c>
      <c r="J16" s="17">
        <v>0.82140000000000002</v>
      </c>
      <c r="K16" s="18">
        <f t="shared" si="0"/>
        <v>244.77719999999999</v>
      </c>
      <c r="L16" s="9"/>
      <c r="M16" s="2"/>
      <c r="N16" s="2"/>
    </row>
    <row r="17" spans="2:14">
      <c r="B17" s="8">
        <f t="shared" si="1"/>
        <v>12</v>
      </c>
      <c r="C17" s="15" t="s">
        <v>66</v>
      </c>
      <c r="D17" s="15">
        <v>2.2153</v>
      </c>
      <c r="E17" s="15" t="s">
        <v>60</v>
      </c>
      <c r="F17" s="15">
        <v>50</v>
      </c>
      <c r="G17" s="16">
        <v>68725</v>
      </c>
      <c r="H17" s="16">
        <v>102603</v>
      </c>
      <c r="I17" s="15">
        <v>0.4</v>
      </c>
      <c r="J17" s="17">
        <v>0.57450000000000001</v>
      </c>
      <c r="K17" s="18">
        <f t="shared" si="0"/>
        <v>28.725000000000001</v>
      </c>
      <c r="L17" s="9"/>
      <c r="M17" s="4"/>
      <c r="N17" s="4"/>
    </row>
    <row r="18" spans="2:14">
      <c r="B18" s="8">
        <f t="shared" si="1"/>
        <v>13</v>
      </c>
      <c r="C18" s="10" t="s">
        <v>67</v>
      </c>
      <c r="D18" s="10">
        <v>2.2523</v>
      </c>
      <c r="E18" s="10" t="s">
        <v>55</v>
      </c>
      <c r="F18" s="10">
        <v>90</v>
      </c>
      <c r="G18" s="11">
        <v>5958</v>
      </c>
      <c r="H18" s="11">
        <v>3500</v>
      </c>
      <c r="I18" s="10">
        <v>0.9</v>
      </c>
      <c r="J18" s="12">
        <v>0.58140000000000003</v>
      </c>
      <c r="K18" s="13">
        <f t="shared" si="0"/>
        <v>52.326000000000001</v>
      </c>
      <c r="L18" s="9"/>
      <c r="M18" s="4"/>
      <c r="N18" s="4"/>
    </row>
    <row r="19" spans="2:14">
      <c r="B19" s="8">
        <f t="shared" si="1"/>
        <v>14</v>
      </c>
      <c r="C19" s="15" t="s">
        <v>66</v>
      </c>
      <c r="D19" s="15">
        <v>2.4110999999999998</v>
      </c>
      <c r="E19" s="15" t="s">
        <v>22</v>
      </c>
      <c r="F19" s="19">
        <v>3943</v>
      </c>
      <c r="G19" s="16">
        <v>3141</v>
      </c>
      <c r="H19" s="16">
        <v>2322</v>
      </c>
      <c r="I19" s="15">
        <v>0.8</v>
      </c>
      <c r="J19" s="17">
        <v>0.55740000000000001</v>
      </c>
      <c r="K19" s="18">
        <f t="shared" si="0"/>
        <v>2197.8281999999999</v>
      </c>
      <c r="L19" s="9"/>
      <c r="M19" s="4"/>
      <c r="N19" s="4"/>
    </row>
    <row r="20" spans="2:14">
      <c r="B20" s="8">
        <f t="shared" si="1"/>
        <v>15</v>
      </c>
      <c r="C20" s="15" t="s">
        <v>66</v>
      </c>
      <c r="D20" s="15">
        <v>2.4133</v>
      </c>
      <c r="E20" s="15" t="s">
        <v>21</v>
      </c>
      <c r="F20" s="19">
        <v>5054</v>
      </c>
      <c r="G20" s="16">
        <v>4760</v>
      </c>
      <c r="H20" s="16">
        <v>11110</v>
      </c>
      <c r="I20" s="15">
        <v>4.0999999999999996</v>
      </c>
      <c r="J20" s="17">
        <v>0.64370000000000005</v>
      </c>
      <c r="K20" s="18">
        <f t="shared" si="0"/>
        <v>3253.2598000000003</v>
      </c>
      <c r="L20" s="9"/>
      <c r="M20" s="4"/>
      <c r="N20" s="4"/>
    </row>
    <row r="21" spans="2:14">
      <c r="B21" s="8">
        <f t="shared" si="1"/>
        <v>16</v>
      </c>
      <c r="C21" s="20" t="s">
        <v>65</v>
      </c>
      <c r="D21" s="20">
        <v>2.4150999999999998</v>
      </c>
      <c r="E21" s="20" t="s">
        <v>37</v>
      </c>
      <c r="F21" s="20">
        <v>316</v>
      </c>
      <c r="G21" s="21">
        <v>6069</v>
      </c>
      <c r="H21" s="21">
        <v>4970</v>
      </c>
      <c r="I21" s="20">
        <v>1.3</v>
      </c>
      <c r="J21" s="22">
        <v>0.72970000000000002</v>
      </c>
      <c r="K21" s="23">
        <f t="shared" si="0"/>
        <v>230.58520000000001</v>
      </c>
      <c r="L21" s="9"/>
      <c r="M21" s="4"/>
      <c r="N21" s="4"/>
    </row>
    <row r="22" spans="2:14">
      <c r="B22" s="8">
        <f t="shared" si="1"/>
        <v>17</v>
      </c>
      <c r="C22" s="20" t="s">
        <v>65</v>
      </c>
      <c r="D22" s="20">
        <v>2.4157000000000002</v>
      </c>
      <c r="E22" s="20" t="s">
        <v>34</v>
      </c>
      <c r="F22" s="20">
        <v>107</v>
      </c>
      <c r="G22" s="21">
        <v>8453</v>
      </c>
      <c r="H22" s="21">
        <v>1566</v>
      </c>
      <c r="I22" s="20">
        <v>0.5</v>
      </c>
      <c r="J22" s="22">
        <v>0.95879999999999999</v>
      </c>
      <c r="K22" s="23">
        <f t="shared" si="0"/>
        <v>102.5916</v>
      </c>
      <c r="L22" s="9"/>
      <c r="M22" s="4"/>
      <c r="N22" s="4"/>
    </row>
    <row r="23" spans="2:14">
      <c r="B23" s="8">
        <f t="shared" si="1"/>
        <v>18</v>
      </c>
      <c r="C23" s="15" t="s">
        <v>66</v>
      </c>
      <c r="D23" s="15">
        <v>2.4226999999999999</v>
      </c>
      <c r="E23" s="15" t="s">
        <v>40</v>
      </c>
      <c r="F23" s="15">
        <v>56</v>
      </c>
      <c r="G23" s="16">
        <v>3985</v>
      </c>
      <c r="H23" s="16">
        <v>1767</v>
      </c>
      <c r="I23" s="15">
        <v>0.4</v>
      </c>
      <c r="J23" s="17">
        <v>0.69230000000000003</v>
      </c>
      <c r="K23" s="18">
        <f t="shared" si="0"/>
        <v>38.768799999999999</v>
      </c>
      <c r="L23" s="9"/>
      <c r="M23" s="4"/>
      <c r="N23" s="4"/>
    </row>
    <row r="24" spans="2:14">
      <c r="B24" s="8">
        <f t="shared" si="1"/>
        <v>19</v>
      </c>
      <c r="C24" s="15" t="s">
        <v>66</v>
      </c>
      <c r="D24" s="15">
        <v>2.4235000000000002</v>
      </c>
      <c r="E24" s="15" t="s">
        <v>53</v>
      </c>
      <c r="F24" s="15">
        <v>131</v>
      </c>
      <c r="G24" s="16">
        <v>6576</v>
      </c>
      <c r="H24" s="16">
        <v>2207</v>
      </c>
      <c r="I24" s="15">
        <v>0.8</v>
      </c>
      <c r="J24" s="17">
        <v>0.59319999999999995</v>
      </c>
      <c r="K24" s="18">
        <f t="shared" si="0"/>
        <v>77.709199999999996</v>
      </c>
      <c r="L24" s="9"/>
      <c r="M24" s="4"/>
      <c r="N24" s="4"/>
    </row>
    <row r="25" spans="2:14" s="29" customFormat="1">
      <c r="B25" s="8">
        <f t="shared" si="1"/>
        <v>20</v>
      </c>
      <c r="C25" s="15" t="s">
        <v>66</v>
      </c>
      <c r="D25" s="15">
        <v>2.4236</v>
      </c>
      <c r="E25" s="15" t="s">
        <v>15</v>
      </c>
      <c r="F25" s="19">
        <v>7147</v>
      </c>
      <c r="G25" s="16">
        <v>5956</v>
      </c>
      <c r="H25" s="16">
        <v>1439</v>
      </c>
      <c r="I25" s="15">
        <v>0.4</v>
      </c>
      <c r="J25" s="17">
        <v>0.81599999999999995</v>
      </c>
      <c r="K25" s="18">
        <f t="shared" si="0"/>
        <v>5831.9519999999993</v>
      </c>
      <c r="L25" s="9"/>
      <c r="M25" s="4"/>
      <c r="N25" s="4"/>
    </row>
    <row r="26" spans="2:14">
      <c r="B26" s="8">
        <f t="shared" si="1"/>
        <v>21</v>
      </c>
      <c r="C26" s="20" t="s">
        <v>65</v>
      </c>
      <c r="D26" s="20">
        <v>2.6120999999999999</v>
      </c>
      <c r="E26" s="20" t="s">
        <v>43</v>
      </c>
      <c r="F26" s="20">
        <v>317</v>
      </c>
      <c r="G26" s="21">
        <v>1821</v>
      </c>
      <c r="H26" s="21">
        <v>893</v>
      </c>
      <c r="I26" s="20">
        <v>0.3</v>
      </c>
      <c r="J26" s="22">
        <v>0.68140000000000001</v>
      </c>
      <c r="K26" s="23">
        <f t="shared" si="0"/>
        <v>216.00380000000001</v>
      </c>
      <c r="L26" s="9"/>
      <c r="M26" s="4"/>
      <c r="N26" s="4"/>
    </row>
    <row r="27" spans="2:14">
      <c r="B27" s="8">
        <f t="shared" si="1"/>
        <v>22</v>
      </c>
      <c r="C27" s="20" t="s">
        <v>65</v>
      </c>
      <c r="D27" s="20">
        <v>2.6124000000000001</v>
      </c>
      <c r="E27" s="20" t="s">
        <v>46</v>
      </c>
      <c r="F27" s="20">
        <v>74</v>
      </c>
      <c r="G27" s="21">
        <v>11628</v>
      </c>
      <c r="H27" s="21">
        <v>2731</v>
      </c>
      <c r="I27" s="20">
        <v>0.4</v>
      </c>
      <c r="J27" s="22">
        <v>0.66220000000000001</v>
      </c>
      <c r="K27" s="23">
        <f t="shared" si="0"/>
        <v>49.002800000000001</v>
      </c>
      <c r="L27" s="9"/>
      <c r="M27" s="4"/>
      <c r="N27" s="4"/>
    </row>
    <row r="28" spans="2:14">
      <c r="B28" s="8">
        <f t="shared" si="1"/>
        <v>23</v>
      </c>
      <c r="C28" s="20" t="s">
        <v>65</v>
      </c>
      <c r="D28" s="20">
        <v>2.6212</v>
      </c>
      <c r="E28" s="20" t="s">
        <v>29</v>
      </c>
      <c r="F28" s="20">
        <v>896</v>
      </c>
      <c r="G28" s="21">
        <v>6250</v>
      </c>
      <c r="H28" s="21">
        <v>1394</v>
      </c>
      <c r="I28" s="20">
        <v>0.4</v>
      </c>
      <c r="J28" s="22">
        <v>0.56759999999999999</v>
      </c>
      <c r="K28" s="23">
        <f t="shared" si="0"/>
        <v>508.56959999999998</v>
      </c>
      <c r="L28" s="9"/>
      <c r="M28" s="4"/>
      <c r="N28" s="4"/>
    </row>
    <row r="29" spans="2:14">
      <c r="B29" s="8">
        <f t="shared" si="1"/>
        <v>24</v>
      </c>
      <c r="C29" s="20" t="s">
        <v>65</v>
      </c>
      <c r="D29" s="20">
        <v>2.6214</v>
      </c>
      <c r="E29" s="20" t="s">
        <v>48</v>
      </c>
      <c r="F29" s="20">
        <v>127</v>
      </c>
      <c r="G29" s="21">
        <v>1092</v>
      </c>
      <c r="H29" s="21">
        <v>199</v>
      </c>
      <c r="I29" s="20">
        <v>0.2</v>
      </c>
      <c r="J29" s="22">
        <v>0.65849999999999997</v>
      </c>
      <c r="K29" s="23">
        <f t="shared" si="0"/>
        <v>83.629499999999993</v>
      </c>
      <c r="L29" s="9"/>
      <c r="M29" s="4"/>
      <c r="N29" s="4"/>
    </row>
    <row r="30" spans="2:14">
      <c r="B30" s="8">
        <f t="shared" si="1"/>
        <v>25</v>
      </c>
      <c r="C30" s="20" t="s">
        <v>65</v>
      </c>
      <c r="D30" s="20">
        <v>2.6217999999999999</v>
      </c>
      <c r="E30" s="20" t="s">
        <v>25</v>
      </c>
      <c r="F30" s="24">
        <v>1449</v>
      </c>
      <c r="G30" s="21">
        <v>7816</v>
      </c>
      <c r="H30" s="21">
        <v>3036</v>
      </c>
      <c r="I30" s="20">
        <v>0.5</v>
      </c>
      <c r="J30" s="22">
        <v>0.59670000000000001</v>
      </c>
      <c r="K30" s="23">
        <f t="shared" si="0"/>
        <v>864.61829999999998</v>
      </c>
      <c r="L30" s="9"/>
      <c r="M30" s="4"/>
      <c r="N30" s="4"/>
    </row>
    <row r="31" spans="2:14">
      <c r="B31" s="8">
        <f t="shared" si="1"/>
        <v>26</v>
      </c>
      <c r="C31" s="20" t="s">
        <v>65</v>
      </c>
      <c r="D31" s="20">
        <v>2.6221000000000001</v>
      </c>
      <c r="E31" s="20" t="s">
        <v>12</v>
      </c>
      <c r="F31" s="20">
        <v>264</v>
      </c>
      <c r="G31" s="21">
        <v>10829</v>
      </c>
      <c r="H31" s="21">
        <v>6528</v>
      </c>
      <c r="I31" s="20">
        <v>0.6</v>
      </c>
      <c r="J31" s="22">
        <v>0.66410000000000002</v>
      </c>
      <c r="K31" s="23">
        <f t="shared" si="0"/>
        <v>175.32240000000002</v>
      </c>
      <c r="L31" s="9"/>
      <c r="M31" s="4"/>
      <c r="N31" s="4"/>
    </row>
    <row r="32" spans="2:14">
      <c r="B32" s="8">
        <f t="shared" si="1"/>
        <v>27</v>
      </c>
      <c r="C32" s="20" t="s">
        <v>65</v>
      </c>
      <c r="D32" s="20">
        <v>2.6221999999999999</v>
      </c>
      <c r="E32" s="20" t="s">
        <v>59</v>
      </c>
      <c r="F32" s="20">
        <v>59</v>
      </c>
      <c r="G32" s="21">
        <v>23795</v>
      </c>
      <c r="H32" s="21">
        <v>6737</v>
      </c>
      <c r="I32" s="20">
        <v>0.4</v>
      </c>
      <c r="J32" s="22">
        <v>0.57630000000000003</v>
      </c>
      <c r="K32" s="23">
        <f t="shared" si="0"/>
        <v>34.0017</v>
      </c>
      <c r="L32" s="9"/>
      <c r="M32" s="4"/>
      <c r="N32" s="4"/>
    </row>
    <row r="33" spans="2:14">
      <c r="B33" s="8">
        <f t="shared" si="1"/>
        <v>28</v>
      </c>
      <c r="C33" s="10" t="s">
        <v>67</v>
      </c>
      <c r="D33" s="10">
        <v>2.6232000000000002</v>
      </c>
      <c r="E33" s="10" t="s">
        <v>27</v>
      </c>
      <c r="F33" s="10">
        <v>930</v>
      </c>
      <c r="G33" s="11">
        <v>2873</v>
      </c>
      <c r="H33" s="11">
        <v>1341</v>
      </c>
      <c r="I33" s="10">
        <v>0.7</v>
      </c>
      <c r="J33" s="12">
        <v>0.53849999999999998</v>
      </c>
      <c r="K33" s="13">
        <f t="shared" si="0"/>
        <v>500.80500000000001</v>
      </c>
      <c r="L33" s="9"/>
      <c r="M33" s="4"/>
      <c r="N33" s="4"/>
    </row>
    <row r="34" spans="2:14">
      <c r="B34" s="8">
        <f t="shared" si="1"/>
        <v>29</v>
      </c>
      <c r="C34" s="10" t="s">
        <v>67</v>
      </c>
      <c r="D34" s="10">
        <v>2.7111999999999998</v>
      </c>
      <c r="E34" s="10" t="s">
        <v>49</v>
      </c>
      <c r="F34" s="10">
        <v>143</v>
      </c>
      <c r="G34" s="11">
        <v>2273</v>
      </c>
      <c r="H34" s="11">
        <v>1098</v>
      </c>
      <c r="I34" s="10">
        <v>0.4</v>
      </c>
      <c r="J34" s="12">
        <v>0.64790000000000003</v>
      </c>
      <c r="K34" s="13">
        <f t="shared" si="0"/>
        <v>92.64970000000001</v>
      </c>
      <c r="L34" s="9"/>
      <c r="M34" s="4"/>
      <c r="N34" s="4"/>
    </row>
    <row r="35" spans="2:14">
      <c r="B35" s="8">
        <f t="shared" si="1"/>
        <v>30</v>
      </c>
      <c r="C35" s="10" t="s">
        <v>67</v>
      </c>
      <c r="D35" s="10">
        <v>2.7122000000000002</v>
      </c>
      <c r="E35" s="10" t="s">
        <v>62</v>
      </c>
      <c r="F35" s="10">
        <v>297</v>
      </c>
      <c r="G35" s="11">
        <v>2916</v>
      </c>
      <c r="H35" s="11">
        <v>992</v>
      </c>
      <c r="I35" s="10">
        <v>0.8</v>
      </c>
      <c r="J35" s="12">
        <v>0.55789999999999995</v>
      </c>
      <c r="K35" s="13">
        <f t="shared" si="0"/>
        <v>165.69629999999998</v>
      </c>
      <c r="L35" s="9"/>
      <c r="M35" s="3"/>
      <c r="N35" s="3"/>
    </row>
    <row r="36" spans="2:14">
      <c r="B36" s="8">
        <f t="shared" si="1"/>
        <v>31</v>
      </c>
      <c r="C36" s="20" t="s">
        <v>65</v>
      </c>
      <c r="D36" s="20">
        <v>2.7124000000000001</v>
      </c>
      <c r="E36" s="20" t="s">
        <v>28</v>
      </c>
      <c r="F36" s="20">
        <v>923</v>
      </c>
      <c r="G36" s="21">
        <v>3701</v>
      </c>
      <c r="H36" s="21">
        <v>551</v>
      </c>
      <c r="I36" s="20">
        <v>0.2</v>
      </c>
      <c r="J36" s="22">
        <v>0.67049999999999998</v>
      </c>
      <c r="K36" s="23">
        <f t="shared" si="0"/>
        <v>618.87149999999997</v>
      </c>
      <c r="L36" s="9"/>
      <c r="M36" s="3"/>
      <c r="N36" s="3"/>
    </row>
    <row r="37" spans="2:14">
      <c r="B37" s="8">
        <f t="shared" si="1"/>
        <v>32</v>
      </c>
      <c r="C37" s="10" t="s">
        <v>67</v>
      </c>
      <c r="D37" s="10">
        <v>2.7141999999999999</v>
      </c>
      <c r="E37" s="10" t="s">
        <v>13</v>
      </c>
      <c r="F37" s="14">
        <v>11128</v>
      </c>
      <c r="G37" s="11">
        <v>5948</v>
      </c>
      <c r="H37" s="11">
        <v>11920</v>
      </c>
      <c r="I37" s="10">
        <v>2.9</v>
      </c>
      <c r="J37" s="12">
        <v>0.56259999999999999</v>
      </c>
      <c r="K37" s="13">
        <f t="shared" si="0"/>
        <v>6260.6127999999999</v>
      </c>
      <c r="L37" s="9"/>
      <c r="M37" s="3"/>
      <c r="N37" s="3"/>
    </row>
    <row r="38" spans="2:14" s="1" customFormat="1">
      <c r="B38" s="26">
        <f t="shared" si="1"/>
        <v>33</v>
      </c>
      <c r="C38" s="10" t="s">
        <v>67</v>
      </c>
      <c r="D38" s="10">
        <v>2.7143000000000002</v>
      </c>
      <c r="E38" s="10" t="s">
        <v>23</v>
      </c>
      <c r="F38" s="14">
        <v>3286</v>
      </c>
      <c r="G38" s="11">
        <v>6474</v>
      </c>
      <c r="H38" s="11">
        <v>16233</v>
      </c>
      <c r="I38" s="10">
        <v>1.9</v>
      </c>
      <c r="J38" s="12">
        <v>0.53210000000000002</v>
      </c>
      <c r="K38" s="13">
        <f t="shared" ref="K38:K55" si="2">+J38*F38</f>
        <v>1748.4806000000001</v>
      </c>
      <c r="L38" s="27"/>
      <c r="M38" s="28"/>
      <c r="N38" s="28"/>
    </row>
    <row r="39" spans="2:14">
      <c r="B39" s="8">
        <f t="shared" si="1"/>
        <v>34</v>
      </c>
      <c r="C39" s="10" t="s">
        <v>67</v>
      </c>
      <c r="D39" s="10">
        <v>2.7221000000000002</v>
      </c>
      <c r="E39" s="10" t="s">
        <v>18</v>
      </c>
      <c r="F39" s="10">
        <v>583</v>
      </c>
      <c r="G39" s="11">
        <v>9811</v>
      </c>
      <c r="H39" s="11">
        <v>1932</v>
      </c>
      <c r="I39" s="10">
        <v>5.5</v>
      </c>
      <c r="J39" s="12">
        <v>0.61939999999999995</v>
      </c>
      <c r="K39" s="13">
        <f t="shared" si="2"/>
        <v>361.11019999999996</v>
      </c>
      <c r="L39" s="9"/>
      <c r="M39" s="3"/>
      <c r="N39" s="3"/>
    </row>
    <row r="40" spans="2:14">
      <c r="B40" s="8">
        <f t="shared" si="1"/>
        <v>35</v>
      </c>
      <c r="C40" s="10" t="s">
        <v>67</v>
      </c>
      <c r="D40" s="10">
        <v>2.7261000000000002</v>
      </c>
      <c r="E40" s="10" t="s">
        <v>17</v>
      </c>
      <c r="F40" s="14">
        <v>1886</v>
      </c>
      <c r="G40" s="11">
        <v>4700</v>
      </c>
      <c r="H40" s="11">
        <v>1582</v>
      </c>
      <c r="I40" s="10">
        <v>0.7</v>
      </c>
      <c r="J40" s="12">
        <v>0.55149999999999999</v>
      </c>
      <c r="K40" s="13">
        <f t="shared" si="2"/>
        <v>1040.1289999999999</v>
      </c>
      <c r="L40" s="9"/>
      <c r="M40" s="3"/>
      <c r="N40" s="3"/>
    </row>
    <row r="41" spans="2:14">
      <c r="B41" s="8">
        <f t="shared" si="1"/>
        <v>36</v>
      </c>
      <c r="C41" s="15" t="s">
        <v>66</v>
      </c>
      <c r="D41" s="15">
        <v>2.7315999999999998</v>
      </c>
      <c r="E41" s="15" t="s">
        <v>54</v>
      </c>
      <c r="F41" s="15">
        <v>60</v>
      </c>
      <c r="G41" s="16">
        <v>3815</v>
      </c>
      <c r="H41" s="16">
        <v>1930</v>
      </c>
      <c r="I41" s="15">
        <v>0.5</v>
      </c>
      <c r="J41" s="17">
        <v>0.58330000000000004</v>
      </c>
      <c r="K41" s="18">
        <f t="shared" si="2"/>
        <v>34.998000000000005</v>
      </c>
      <c r="L41" s="9"/>
      <c r="M41" s="3"/>
      <c r="N41" s="3"/>
    </row>
    <row r="42" spans="2:14">
      <c r="B42" s="8">
        <f t="shared" si="1"/>
        <v>37</v>
      </c>
      <c r="C42" s="10" t="s">
        <v>67</v>
      </c>
      <c r="D42" s="10">
        <v>2.7441</v>
      </c>
      <c r="E42" s="10" t="s">
        <v>58</v>
      </c>
      <c r="F42" s="10">
        <v>79</v>
      </c>
      <c r="G42" s="11">
        <v>4820</v>
      </c>
      <c r="H42" s="11">
        <v>10756</v>
      </c>
      <c r="I42" s="10">
        <v>0.8</v>
      </c>
      <c r="J42" s="12">
        <v>0.57689999999999997</v>
      </c>
      <c r="K42" s="13">
        <f t="shared" si="2"/>
        <v>45.575099999999999</v>
      </c>
      <c r="L42" s="9"/>
      <c r="M42" s="3"/>
      <c r="N42" s="3"/>
    </row>
    <row r="43" spans="2:14">
      <c r="B43" s="8">
        <f t="shared" si="1"/>
        <v>38</v>
      </c>
      <c r="C43" s="20" t="s">
        <v>65</v>
      </c>
      <c r="D43" s="20">
        <v>2.7442000000000002</v>
      </c>
      <c r="E43" s="20" t="s">
        <v>47</v>
      </c>
      <c r="F43" s="20">
        <v>122</v>
      </c>
      <c r="G43" s="21">
        <v>5234</v>
      </c>
      <c r="H43" s="21">
        <v>4060</v>
      </c>
      <c r="I43" s="20">
        <v>0.7</v>
      </c>
      <c r="J43" s="22">
        <v>0.66090000000000004</v>
      </c>
      <c r="K43" s="23">
        <f t="shared" si="2"/>
        <v>80.629800000000003</v>
      </c>
      <c r="L43" s="9"/>
      <c r="M43" s="3"/>
      <c r="N43" s="3"/>
    </row>
    <row r="44" spans="2:14">
      <c r="B44" s="8">
        <f t="shared" si="1"/>
        <v>39</v>
      </c>
      <c r="C44" s="10" t="s">
        <v>67</v>
      </c>
      <c r="D44" s="10">
        <v>2.7443</v>
      </c>
      <c r="E44" s="10" t="s">
        <v>31</v>
      </c>
      <c r="F44" s="10">
        <v>439</v>
      </c>
      <c r="G44" s="11">
        <v>2829</v>
      </c>
      <c r="H44" s="11">
        <v>2968</v>
      </c>
      <c r="I44" s="10">
        <v>1.4</v>
      </c>
      <c r="J44" s="12">
        <v>0.52939999999999998</v>
      </c>
      <c r="K44" s="13">
        <f t="shared" si="2"/>
        <v>232.4066</v>
      </c>
      <c r="L44" s="9"/>
      <c r="M44" s="3"/>
      <c r="N44" s="3"/>
    </row>
    <row r="45" spans="2:14">
      <c r="B45" s="8">
        <f t="shared" si="1"/>
        <v>40</v>
      </c>
      <c r="C45" s="10" t="s">
        <v>67</v>
      </c>
      <c r="D45" s="10">
        <v>2.7444000000000002</v>
      </c>
      <c r="E45" s="10" t="s">
        <v>56</v>
      </c>
      <c r="F45" s="10">
        <v>208</v>
      </c>
      <c r="G45" s="11">
        <v>3001</v>
      </c>
      <c r="H45" s="11">
        <v>2179</v>
      </c>
      <c r="I45" s="10">
        <v>0.7</v>
      </c>
      <c r="J45" s="12">
        <v>0.58079999999999998</v>
      </c>
      <c r="K45" s="13">
        <f t="shared" si="2"/>
        <v>120.8064</v>
      </c>
      <c r="L45" s="9"/>
      <c r="M45" s="3"/>
      <c r="N45" s="3"/>
    </row>
    <row r="46" spans="2:14">
      <c r="B46" s="8">
        <f t="shared" si="1"/>
        <v>41</v>
      </c>
      <c r="C46" s="15" t="s">
        <v>66</v>
      </c>
      <c r="D46" s="15">
        <v>2.8111000000000002</v>
      </c>
      <c r="E46" s="15" t="s">
        <v>50</v>
      </c>
      <c r="F46" s="15">
        <v>51</v>
      </c>
      <c r="G46" s="16">
        <v>7557</v>
      </c>
      <c r="H46" s="16">
        <v>1186</v>
      </c>
      <c r="I46" s="15">
        <v>0.7</v>
      </c>
      <c r="J46" s="17">
        <v>0.63270000000000004</v>
      </c>
      <c r="K46" s="18">
        <f t="shared" si="2"/>
        <v>32.267700000000005</v>
      </c>
      <c r="L46" s="9"/>
      <c r="M46" s="3"/>
      <c r="N46" s="3"/>
    </row>
    <row r="47" spans="2:14">
      <c r="B47" s="8">
        <f t="shared" si="1"/>
        <v>42</v>
      </c>
      <c r="C47" s="20" t="s">
        <v>65</v>
      </c>
      <c r="D47" s="20">
        <v>2.8121</v>
      </c>
      <c r="E47" s="20" t="s">
        <v>30</v>
      </c>
      <c r="F47" s="20">
        <v>600</v>
      </c>
      <c r="G47" s="21">
        <v>8532</v>
      </c>
      <c r="H47" s="21">
        <v>523</v>
      </c>
      <c r="I47" s="20">
        <v>0.2</v>
      </c>
      <c r="J47" s="22">
        <v>0.70689999999999997</v>
      </c>
      <c r="K47" s="23">
        <f t="shared" si="2"/>
        <v>424.14</v>
      </c>
      <c r="L47" s="9"/>
      <c r="M47" s="3"/>
      <c r="N47" s="3"/>
    </row>
    <row r="48" spans="2:14">
      <c r="B48" s="8">
        <f t="shared" si="1"/>
        <v>43</v>
      </c>
      <c r="C48" s="20" t="s">
        <v>65</v>
      </c>
      <c r="D48" s="20">
        <v>2.8123</v>
      </c>
      <c r="E48" s="20" t="s">
        <v>39</v>
      </c>
      <c r="F48" s="20">
        <v>225</v>
      </c>
      <c r="G48" s="21">
        <v>3028</v>
      </c>
      <c r="H48" s="21">
        <v>110</v>
      </c>
      <c r="I48" s="20">
        <v>0.4</v>
      </c>
      <c r="J48" s="22">
        <v>0.71499999999999997</v>
      </c>
      <c r="K48" s="23">
        <f t="shared" si="2"/>
        <v>160.875</v>
      </c>
      <c r="L48" s="9"/>
      <c r="M48" s="3"/>
      <c r="N48" s="3"/>
    </row>
    <row r="49" spans="2:14">
      <c r="B49" s="8">
        <f t="shared" si="1"/>
        <v>44</v>
      </c>
      <c r="C49" s="20" t="s">
        <v>65</v>
      </c>
      <c r="D49" s="20">
        <v>3.1192000000000002</v>
      </c>
      <c r="E49" s="20" t="s">
        <v>63</v>
      </c>
      <c r="F49" s="20">
        <v>142</v>
      </c>
      <c r="G49" s="21">
        <v>79663</v>
      </c>
      <c r="H49" s="21">
        <v>26692</v>
      </c>
      <c r="I49" s="20">
        <v>0.7</v>
      </c>
      <c r="J49" s="22">
        <v>0.54410000000000003</v>
      </c>
      <c r="K49" s="23">
        <f t="shared" si="2"/>
        <v>77.262200000000007</v>
      </c>
      <c r="L49" s="9"/>
      <c r="M49" s="3"/>
      <c r="N49" s="3"/>
    </row>
    <row r="50" spans="2:14">
      <c r="B50" s="8">
        <f t="shared" si="1"/>
        <v>45</v>
      </c>
      <c r="C50" s="15" t="s">
        <v>66</v>
      </c>
      <c r="D50" s="15">
        <v>3.4154</v>
      </c>
      <c r="E50" s="15" t="s">
        <v>36</v>
      </c>
      <c r="F50" s="15">
        <v>154</v>
      </c>
      <c r="G50" s="16">
        <v>5375</v>
      </c>
      <c r="H50" s="16">
        <v>4103</v>
      </c>
      <c r="I50" s="15">
        <v>1.8</v>
      </c>
      <c r="J50" s="17">
        <v>0.76029999999999998</v>
      </c>
      <c r="K50" s="18">
        <f t="shared" si="2"/>
        <v>117.08619999999999</v>
      </c>
      <c r="L50" s="9"/>
      <c r="M50" s="3"/>
      <c r="N50" s="3"/>
    </row>
    <row r="51" spans="2:14">
      <c r="B51" s="8">
        <f t="shared" si="1"/>
        <v>46</v>
      </c>
      <c r="C51" s="20" t="s">
        <v>65</v>
      </c>
      <c r="D51" s="20">
        <v>4.4320000000000004</v>
      </c>
      <c r="E51" s="20" t="s">
        <v>7</v>
      </c>
      <c r="F51" s="20">
        <v>63</v>
      </c>
      <c r="G51" s="21">
        <v>68677</v>
      </c>
      <c r="H51" s="21">
        <v>19702</v>
      </c>
      <c r="I51" s="20">
        <v>4.7</v>
      </c>
      <c r="J51" s="22">
        <v>0.73770000000000002</v>
      </c>
      <c r="K51" s="23">
        <f t="shared" si="2"/>
        <v>46.475100000000005</v>
      </c>
      <c r="L51" s="9"/>
      <c r="M51" s="3"/>
      <c r="N51" s="3"/>
    </row>
    <row r="52" spans="2:14">
      <c r="B52" s="8">
        <f t="shared" si="1"/>
        <v>47</v>
      </c>
      <c r="C52" s="20" t="s">
        <v>65</v>
      </c>
      <c r="D52" s="20">
        <v>4.6109999999999998</v>
      </c>
      <c r="E52" s="20" t="s">
        <v>57</v>
      </c>
      <c r="F52" s="20">
        <v>356</v>
      </c>
      <c r="G52" s="21">
        <v>45875</v>
      </c>
      <c r="H52" s="21">
        <v>6018</v>
      </c>
      <c r="I52" s="20">
        <v>0.4</v>
      </c>
      <c r="J52" s="22">
        <v>0.57769999999999999</v>
      </c>
      <c r="K52" s="23">
        <f t="shared" si="2"/>
        <v>205.66120000000001</v>
      </c>
      <c r="L52" s="9"/>
      <c r="M52" s="3"/>
      <c r="N52" s="3"/>
    </row>
    <row r="53" spans="2:14">
      <c r="B53" s="8">
        <f t="shared" si="1"/>
        <v>48</v>
      </c>
      <c r="C53" s="20" t="s">
        <v>65</v>
      </c>
      <c r="D53" s="20">
        <v>4.625</v>
      </c>
      <c r="E53" s="20" t="s">
        <v>52</v>
      </c>
      <c r="F53" s="20">
        <v>71</v>
      </c>
      <c r="G53" s="21">
        <v>180717</v>
      </c>
      <c r="H53" s="21">
        <v>32091</v>
      </c>
      <c r="I53" s="20">
        <v>0.3</v>
      </c>
      <c r="J53" s="22">
        <v>0.59699999999999998</v>
      </c>
      <c r="K53" s="23">
        <f t="shared" si="2"/>
        <v>42.387</v>
      </c>
      <c r="L53" s="9"/>
      <c r="M53" s="3"/>
      <c r="N53" s="3"/>
    </row>
    <row r="54" spans="2:14">
      <c r="B54" s="8">
        <f t="shared" si="1"/>
        <v>49</v>
      </c>
      <c r="C54" s="20" t="s">
        <v>65</v>
      </c>
      <c r="D54" s="20">
        <v>4.7110000000000003</v>
      </c>
      <c r="E54" s="20" t="s">
        <v>11</v>
      </c>
      <c r="F54" s="20">
        <v>78</v>
      </c>
      <c r="G54" s="21">
        <v>74667</v>
      </c>
      <c r="H54" s="21">
        <v>34691</v>
      </c>
      <c r="I54" s="20">
        <v>0.8</v>
      </c>
      <c r="J54" s="22">
        <v>0.56759999999999999</v>
      </c>
      <c r="K54" s="23">
        <f t="shared" si="2"/>
        <v>44.272799999999997</v>
      </c>
      <c r="L54" s="9"/>
      <c r="M54" s="3"/>
      <c r="N54" s="3"/>
    </row>
    <row r="55" spans="2:14">
      <c r="B55" s="8">
        <f t="shared" si="1"/>
        <v>50</v>
      </c>
      <c r="C55" s="20" t="s">
        <v>65</v>
      </c>
      <c r="D55" s="20">
        <v>4.8209999999999997</v>
      </c>
      <c r="E55" s="20" t="s">
        <v>44</v>
      </c>
      <c r="F55" s="20">
        <v>311</v>
      </c>
      <c r="G55" s="21">
        <v>2921</v>
      </c>
      <c r="H55" s="21">
        <v>42</v>
      </c>
      <c r="I55" s="20">
        <v>0</v>
      </c>
      <c r="J55" s="22">
        <v>0.67600000000000005</v>
      </c>
      <c r="K55" s="23">
        <f t="shared" si="2"/>
        <v>210.23600000000002</v>
      </c>
      <c r="L55" s="9"/>
      <c r="M55" s="3"/>
      <c r="N55" s="3"/>
    </row>
    <row r="60" spans="2:14">
      <c r="H60" s="25"/>
    </row>
    <row r="61" spans="2:14">
      <c r="H61" s="25"/>
    </row>
  </sheetData>
  <sheetProtection password="CC5D" sheet="1" objects="1" scenarios="1"/>
  <sortState ref="C6:K55">
    <sortCondition ref="D6:D55"/>
    <sortCondition descending="1" ref="J6:J55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6:D34"/>
  <sheetViews>
    <sheetView workbookViewId="0">
      <selection activeCell="E67" sqref="E67"/>
    </sheetView>
  </sheetViews>
  <sheetFormatPr baseColWidth="10" defaultRowHeight="15" x14ac:dyDescent="0"/>
  <cols>
    <col min="3" max="3" width="34" customWidth="1"/>
  </cols>
  <sheetData>
    <row r="6" spans="1:4">
      <c r="B6" t="s">
        <v>85</v>
      </c>
    </row>
    <row r="7" spans="1:4">
      <c r="A7">
        <v>1</v>
      </c>
      <c r="B7">
        <v>24</v>
      </c>
      <c r="C7" t="s">
        <v>114</v>
      </c>
      <c r="D7" t="str">
        <f>CONCATENATE(B7,".",C7)</f>
        <v>24.Lumber and Wood Products, Except Furniture</v>
      </c>
    </row>
    <row r="8" spans="1:4">
      <c r="A8">
        <f>1+A7</f>
        <v>2</v>
      </c>
      <c r="B8">
        <v>2411</v>
      </c>
      <c r="C8" t="s">
        <v>86</v>
      </c>
      <c r="D8" t="str">
        <f>CONCATENATE(B8,".",C8)</f>
        <v>2411.Logging</v>
      </c>
    </row>
    <row r="9" spans="1:4">
      <c r="A9">
        <f t="shared" ref="A9:A34" si="0">1+A8</f>
        <v>3</v>
      </c>
      <c r="B9">
        <v>2421</v>
      </c>
      <c r="C9" t="s">
        <v>87</v>
      </c>
      <c r="D9" t="str">
        <f t="shared" ref="D9:D34" si="1">CONCATENATE(B9,".",C9)</f>
        <v>2421.Sawmills and Planning Mills. General</v>
      </c>
    </row>
    <row r="10" spans="1:4">
      <c r="A10">
        <f t="shared" si="0"/>
        <v>4</v>
      </c>
      <c r="B10">
        <v>2426</v>
      </c>
      <c r="C10" t="s">
        <v>88</v>
      </c>
      <c r="D10" t="str">
        <f t="shared" si="1"/>
        <v>2426.Hardwood dimension and Flooring Mills</v>
      </c>
    </row>
    <row r="11" spans="1:4">
      <c r="A11">
        <f t="shared" si="0"/>
        <v>5</v>
      </c>
      <c r="B11">
        <v>2429</v>
      </c>
      <c r="C11" t="s">
        <v>89</v>
      </c>
      <c r="D11" t="str">
        <f t="shared" si="1"/>
        <v>2429.Special Products Sawmills, Nec</v>
      </c>
    </row>
    <row r="12" spans="1:4">
      <c r="A12">
        <f t="shared" si="0"/>
        <v>6</v>
      </c>
      <c r="B12">
        <v>2431</v>
      </c>
      <c r="C12" t="s">
        <v>75</v>
      </c>
      <c r="D12" t="str">
        <f t="shared" si="1"/>
        <v>2431.Millwork</v>
      </c>
    </row>
    <row r="13" spans="1:4">
      <c r="A13">
        <f t="shared" si="0"/>
        <v>7</v>
      </c>
      <c r="B13">
        <v>2434</v>
      </c>
      <c r="C13" t="s">
        <v>90</v>
      </c>
      <c r="D13" t="str">
        <f t="shared" si="1"/>
        <v>2434.Wood kitchen Cabinets</v>
      </c>
    </row>
    <row r="14" spans="1:4">
      <c r="A14">
        <f t="shared" si="0"/>
        <v>8</v>
      </c>
      <c r="B14">
        <v>2435</v>
      </c>
      <c r="C14" t="s">
        <v>91</v>
      </c>
      <c r="D14" t="str">
        <f t="shared" si="1"/>
        <v>2435.Hardwood veneer and plywood</v>
      </c>
    </row>
    <row r="15" spans="1:4">
      <c r="A15">
        <f t="shared" si="0"/>
        <v>9</v>
      </c>
      <c r="B15">
        <v>2436</v>
      </c>
      <c r="C15" t="s">
        <v>92</v>
      </c>
      <c r="D15" t="str">
        <f t="shared" si="1"/>
        <v>2436.Softwood Veneer and Plywood</v>
      </c>
    </row>
    <row r="16" spans="1:4">
      <c r="A16">
        <f t="shared" si="0"/>
        <v>10</v>
      </c>
      <c r="B16">
        <v>2439</v>
      </c>
      <c r="C16" t="s">
        <v>93</v>
      </c>
      <c r="D16" t="str">
        <f t="shared" si="1"/>
        <v>2439.Structural Wood Members, Nec</v>
      </c>
    </row>
    <row r="17" spans="1:4">
      <c r="A17">
        <f t="shared" si="0"/>
        <v>11</v>
      </c>
      <c r="B17">
        <v>2441</v>
      </c>
      <c r="C17" t="s">
        <v>94</v>
      </c>
      <c r="D17" t="str">
        <f t="shared" si="1"/>
        <v>2441.Nailed Wood Boxes and Shook</v>
      </c>
    </row>
    <row r="18" spans="1:4">
      <c r="A18">
        <f t="shared" si="0"/>
        <v>12</v>
      </c>
      <c r="B18">
        <v>2448</v>
      </c>
      <c r="C18" t="s">
        <v>95</v>
      </c>
      <c r="D18" t="str">
        <f t="shared" si="1"/>
        <v>2448.Wood pallets and skids</v>
      </c>
    </row>
    <row r="19" spans="1:4">
      <c r="A19">
        <f t="shared" si="0"/>
        <v>13</v>
      </c>
      <c r="B19">
        <v>2449</v>
      </c>
      <c r="C19" t="s">
        <v>96</v>
      </c>
      <c r="D19" t="str">
        <f t="shared" si="1"/>
        <v>2449.Wood Containers, Nec</v>
      </c>
    </row>
    <row r="20" spans="1:4">
      <c r="A20">
        <f t="shared" si="0"/>
        <v>14</v>
      </c>
      <c r="B20">
        <v>2451</v>
      </c>
      <c r="C20" t="s">
        <v>73</v>
      </c>
      <c r="D20" t="str">
        <f t="shared" si="1"/>
        <v>2451.Mobile Homes</v>
      </c>
    </row>
    <row r="21" spans="1:4">
      <c r="A21">
        <f t="shared" si="0"/>
        <v>15</v>
      </c>
      <c r="B21">
        <v>2452</v>
      </c>
      <c r="C21" t="s">
        <v>97</v>
      </c>
      <c r="D21" t="str">
        <f t="shared" si="1"/>
        <v>2452.Prefabricated Wood Buildings</v>
      </c>
    </row>
    <row r="22" spans="1:4">
      <c r="A22">
        <f t="shared" si="0"/>
        <v>16</v>
      </c>
      <c r="B22">
        <v>2491</v>
      </c>
      <c r="C22" t="s">
        <v>98</v>
      </c>
      <c r="D22" t="str">
        <f t="shared" si="1"/>
        <v>2491.Wood Preserving</v>
      </c>
    </row>
    <row r="23" spans="1:4">
      <c r="A23">
        <f t="shared" si="0"/>
        <v>17</v>
      </c>
      <c r="B23">
        <v>2493</v>
      </c>
      <c r="C23" t="s">
        <v>99</v>
      </c>
      <c r="D23" t="str">
        <f t="shared" si="1"/>
        <v>2493.Reconstituted wood products</v>
      </c>
    </row>
    <row r="24" spans="1:4">
      <c r="A24">
        <f t="shared" si="0"/>
        <v>18</v>
      </c>
      <c r="B24">
        <v>2499</v>
      </c>
      <c r="C24" t="s">
        <v>100</v>
      </c>
      <c r="D24" t="str">
        <f t="shared" si="1"/>
        <v>2499.Wood products, Nec</v>
      </c>
    </row>
    <row r="25" spans="1:4">
      <c r="A25">
        <f t="shared" si="0"/>
        <v>19</v>
      </c>
      <c r="B25">
        <v>25</v>
      </c>
      <c r="C25" t="s">
        <v>112</v>
      </c>
      <c r="D25" t="str">
        <f t="shared" si="1"/>
        <v>25.Furniture and Fixtures</v>
      </c>
    </row>
    <row r="26" spans="1:4">
      <c r="A26">
        <f t="shared" si="0"/>
        <v>20</v>
      </c>
      <c r="B26">
        <v>2511</v>
      </c>
      <c r="C26" t="s">
        <v>72</v>
      </c>
      <c r="D26" t="str">
        <f t="shared" si="1"/>
        <v>2511.Wood household furniture</v>
      </c>
    </row>
    <row r="27" spans="1:4">
      <c r="A27">
        <f t="shared" si="0"/>
        <v>21</v>
      </c>
      <c r="B27">
        <v>2512</v>
      </c>
      <c r="C27" t="s">
        <v>108</v>
      </c>
      <c r="D27" t="str">
        <f t="shared" si="1"/>
        <v>2512.Upholstered household furniture</v>
      </c>
    </row>
    <row r="28" spans="1:4">
      <c r="A28">
        <f t="shared" si="0"/>
        <v>22</v>
      </c>
      <c r="B28">
        <v>2517</v>
      </c>
      <c r="C28" t="s">
        <v>109</v>
      </c>
      <c r="D28" t="str">
        <f t="shared" si="1"/>
        <v>2517.Wood Television and Radio Cabinets</v>
      </c>
    </row>
    <row r="29" spans="1:4">
      <c r="A29">
        <f t="shared" si="0"/>
        <v>23</v>
      </c>
      <c r="B29">
        <v>2519</v>
      </c>
      <c r="C29" t="s">
        <v>110</v>
      </c>
      <c r="D29" t="str">
        <f t="shared" si="1"/>
        <v>2519.Household furniture, Nec</v>
      </c>
    </row>
    <row r="30" spans="1:4">
      <c r="A30">
        <f t="shared" si="0"/>
        <v>24</v>
      </c>
      <c r="B30">
        <v>2521</v>
      </c>
      <c r="C30" t="s">
        <v>78</v>
      </c>
      <c r="D30" t="str">
        <f t="shared" si="1"/>
        <v>2521.Wood Office Furniture</v>
      </c>
    </row>
    <row r="31" spans="1:4">
      <c r="A31">
        <f t="shared" si="0"/>
        <v>25</v>
      </c>
      <c r="B31">
        <v>2531</v>
      </c>
      <c r="C31" t="s">
        <v>74</v>
      </c>
      <c r="D31" t="str">
        <f t="shared" si="1"/>
        <v>2531.Public Building and Related Furniture</v>
      </c>
    </row>
    <row r="32" spans="1:4">
      <c r="A32">
        <f t="shared" si="0"/>
        <v>26</v>
      </c>
      <c r="B32">
        <v>2541</v>
      </c>
      <c r="C32" t="s">
        <v>77</v>
      </c>
      <c r="D32" t="str">
        <f t="shared" si="1"/>
        <v>2541.Wood Partitions and Fixtures</v>
      </c>
    </row>
    <row r="33" spans="1:4">
      <c r="A33">
        <f t="shared" si="0"/>
        <v>27</v>
      </c>
      <c r="B33">
        <v>2591</v>
      </c>
      <c r="C33" t="s">
        <v>111</v>
      </c>
      <c r="D33" t="str">
        <f t="shared" si="1"/>
        <v>2591.Drapery Hardware and Blinds and Shades</v>
      </c>
    </row>
    <row r="34" spans="1:4">
      <c r="A34">
        <f t="shared" si="0"/>
        <v>28</v>
      </c>
      <c r="B34">
        <v>2599</v>
      </c>
      <c r="C34" t="s">
        <v>112</v>
      </c>
      <c r="D34" t="str">
        <f t="shared" si="1"/>
        <v>2599.Furniture and Fixtures</v>
      </c>
    </row>
  </sheetData>
  <sheetProtection password="CC5D" sheet="1" objects="1" scenario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3:EK54"/>
  <sheetViews>
    <sheetView workbookViewId="0">
      <selection activeCell="F3" sqref="F3"/>
    </sheetView>
  </sheetViews>
  <sheetFormatPr baseColWidth="10" defaultRowHeight="15" x14ac:dyDescent="0"/>
  <sheetData>
    <row r="3" spans="1:141" s="6" customFormat="1"/>
    <row r="4" spans="1:141" s="6" customFormat="1">
      <c r="B4" s="6" t="s">
        <v>101</v>
      </c>
    </row>
    <row r="5" spans="1:141" s="6" customFormat="1">
      <c r="B5" s="6" t="s">
        <v>102</v>
      </c>
      <c r="AJ5" s="6" t="s">
        <v>103</v>
      </c>
      <c r="BS5" s="6" t="s">
        <v>104</v>
      </c>
      <c r="DB5" s="6" t="s">
        <v>105</v>
      </c>
    </row>
    <row r="6" spans="1:141" s="6" customFormat="1">
      <c r="A6" s="6" t="s">
        <v>106</v>
      </c>
      <c r="B6" s="6" t="s">
        <v>116</v>
      </c>
      <c r="C6" s="6" t="s">
        <v>117</v>
      </c>
      <c r="D6" s="6" t="s">
        <v>118</v>
      </c>
      <c r="E6" s="6" t="s">
        <v>119</v>
      </c>
      <c r="F6" s="6" t="s">
        <v>120</v>
      </c>
      <c r="G6" s="6" t="s">
        <v>121</v>
      </c>
      <c r="H6" s="6" t="s">
        <v>122</v>
      </c>
      <c r="I6" s="6" t="s">
        <v>123</v>
      </c>
      <c r="J6" s="6" t="s">
        <v>124</v>
      </c>
      <c r="K6" s="6" t="s">
        <v>125</v>
      </c>
      <c r="L6" s="6" t="s">
        <v>126</v>
      </c>
      <c r="M6" s="6" t="s">
        <v>127</v>
      </c>
      <c r="N6" s="6" t="s">
        <v>128</v>
      </c>
      <c r="O6" s="6" t="s">
        <v>129</v>
      </c>
      <c r="P6" s="6" t="s">
        <v>130</v>
      </c>
      <c r="Q6" s="6" t="s">
        <v>131</v>
      </c>
      <c r="R6" s="6" t="s">
        <v>132</v>
      </c>
      <c r="S6" s="6" t="s">
        <v>133</v>
      </c>
      <c r="T6" s="6" t="s">
        <v>134</v>
      </c>
      <c r="U6" s="6" t="s">
        <v>135</v>
      </c>
      <c r="V6" s="6" t="s">
        <v>136</v>
      </c>
      <c r="W6" s="6" t="s">
        <v>137</v>
      </c>
      <c r="X6" s="6" t="s">
        <v>138</v>
      </c>
      <c r="Y6" s="6" t="s">
        <v>139</v>
      </c>
      <c r="Z6" s="6" t="s">
        <v>140</v>
      </c>
      <c r="AA6" s="6" t="s">
        <v>141</v>
      </c>
      <c r="AB6" s="6" t="s">
        <v>142</v>
      </c>
      <c r="AC6" s="6" t="s">
        <v>143</v>
      </c>
      <c r="AD6" s="6" t="s">
        <v>144</v>
      </c>
      <c r="AE6" s="6" t="s">
        <v>145</v>
      </c>
      <c r="AF6" s="6" t="s">
        <v>146</v>
      </c>
      <c r="AG6" s="6" t="s">
        <v>147</v>
      </c>
      <c r="AH6" s="6" t="s">
        <v>148</v>
      </c>
      <c r="AI6" s="6" t="s">
        <v>149</v>
      </c>
      <c r="AJ6" s="6" t="s">
        <v>150</v>
      </c>
      <c r="AK6" s="6" t="s">
        <v>151</v>
      </c>
      <c r="AL6" s="6" t="s">
        <v>152</v>
      </c>
      <c r="AM6" s="6" t="s">
        <v>153</v>
      </c>
      <c r="AN6" s="6" t="s">
        <v>154</v>
      </c>
      <c r="AO6" s="6" t="s">
        <v>155</v>
      </c>
      <c r="AP6" s="6" t="s">
        <v>156</v>
      </c>
      <c r="AQ6" s="6" t="s">
        <v>157</v>
      </c>
      <c r="AR6" s="6" t="s">
        <v>158</v>
      </c>
      <c r="AS6" s="6" t="s">
        <v>159</v>
      </c>
      <c r="AT6" s="6" t="s">
        <v>160</v>
      </c>
      <c r="AU6" s="6" t="s">
        <v>161</v>
      </c>
      <c r="AV6" s="6" t="s">
        <v>162</v>
      </c>
      <c r="AW6" s="6" t="s">
        <v>163</v>
      </c>
      <c r="AX6" s="6" t="s">
        <v>164</v>
      </c>
      <c r="AY6" s="6" t="s">
        <v>165</v>
      </c>
      <c r="AZ6" s="6" t="s">
        <v>166</v>
      </c>
      <c r="BA6" s="6" t="s">
        <v>167</v>
      </c>
      <c r="BB6" s="6" t="s">
        <v>168</v>
      </c>
      <c r="BC6" s="6" t="s">
        <v>169</v>
      </c>
      <c r="BD6" s="6" t="s">
        <v>170</v>
      </c>
      <c r="BE6" s="6" t="s">
        <v>171</v>
      </c>
      <c r="BF6" s="6" t="s">
        <v>172</v>
      </c>
      <c r="BG6" s="6" t="s">
        <v>173</v>
      </c>
      <c r="BH6" s="6" t="s">
        <v>174</v>
      </c>
      <c r="BI6" s="6" t="s">
        <v>175</v>
      </c>
      <c r="BJ6" s="6" t="s">
        <v>176</v>
      </c>
      <c r="BK6" s="6" t="s">
        <v>177</v>
      </c>
      <c r="BL6" s="6" t="s">
        <v>178</v>
      </c>
      <c r="BM6" s="6" t="s">
        <v>179</v>
      </c>
      <c r="BN6" s="6" t="s">
        <v>180</v>
      </c>
      <c r="BO6" s="6" t="s">
        <v>181</v>
      </c>
      <c r="BP6" s="6" t="s">
        <v>182</v>
      </c>
      <c r="BQ6" s="6" t="s">
        <v>183</v>
      </c>
      <c r="BR6" s="6" t="s">
        <v>184</v>
      </c>
      <c r="BS6" s="6" t="s">
        <v>185</v>
      </c>
      <c r="BT6" s="6" t="s">
        <v>186</v>
      </c>
      <c r="BU6" s="6" t="s">
        <v>187</v>
      </c>
      <c r="BV6" s="6" t="s">
        <v>188</v>
      </c>
      <c r="BW6" s="6" t="s">
        <v>189</v>
      </c>
      <c r="BX6" s="6" t="s">
        <v>190</v>
      </c>
      <c r="BY6" s="6" t="s">
        <v>191</v>
      </c>
      <c r="BZ6" s="6" t="s">
        <v>192</v>
      </c>
      <c r="CA6" s="6" t="s">
        <v>193</v>
      </c>
      <c r="CB6" s="6" t="s">
        <v>194</v>
      </c>
      <c r="CC6" s="6" t="s">
        <v>195</v>
      </c>
      <c r="CD6" s="6" t="s">
        <v>196</v>
      </c>
      <c r="CE6" s="6" t="s">
        <v>197</v>
      </c>
      <c r="CF6" s="6" t="s">
        <v>198</v>
      </c>
      <c r="CG6" s="6" t="s">
        <v>199</v>
      </c>
      <c r="CH6" s="6" t="s">
        <v>200</v>
      </c>
      <c r="CI6" s="6" t="s">
        <v>201</v>
      </c>
      <c r="CJ6" s="6" t="s">
        <v>202</v>
      </c>
      <c r="CK6" s="6" t="s">
        <v>203</v>
      </c>
      <c r="CL6" s="6" t="s">
        <v>204</v>
      </c>
      <c r="CM6" s="6" t="s">
        <v>205</v>
      </c>
      <c r="CN6" s="6" t="s">
        <v>206</v>
      </c>
      <c r="CO6" s="6" t="s">
        <v>207</v>
      </c>
      <c r="CP6" s="6" t="s">
        <v>208</v>
      </c>
      <c r="CQ6" s="6" t="s">
        <v>209</v>
      </c>
      <c r="CR6" s="6" t="s">
        <v>210</v>
      </c>
      <c r="CS6" s="6" t="s">
        <v>211</v>
      </c>
      <c r="CT6" s="6" t="s">
        <v>212</v>
      </c>
      <c r="CU6" s="6" t="s">
        <v>213</v>
      </c>
      <c r="CV6" s="6" t="s">
        <v>214</v>
      </c>
      <c r="CW6" s="6" t="s">
        <v>215</v>
      </c>
      <c r="CX6" s="6" t="s">
        <v>216</v>
      </c>
      <c r="CY6" s="6" t="s">
        <v>217</v>
      </c>
      <c r="CZ6" s="6" t="s">
        <v>218</v>
      </c>
      <c r="DA6" s="6" t="s">
        <v>219</v>
      </c>
      <c r="DB6" s="6" t="s">
        <v>220</v>
      </c>
      <c r="DC6" s="6" t="s">
        <v>221</v>
      </c>
      <c r="DD6" s="6" t="s">
        <v>222</v>
      </c>
      <c r="DE6" s="6" t="s">
        <v>223</v>
      </c>
      <c r="DF6" s="6" t="s">
        <v>224</v>
      </c>
      <c r="DG6" s="6" t="s">
        <v>225</v>
      </c>
      <c r="DH6" s="6" t="s">
        <v>226</v>
      </c>
      <c r="DI6" s="6" t="s">
        <v>227</v>
      </c>
      <c r="DJ6" s="6" t="s">
        <v>228</v>
      </c>
      <c r="DK6" s="6" t="s">
        <v>229</v>
      </c>
      <c r="DL6" s="6" t="s">
        <v>230</v>
      </c>
      <c r="DM6" s="6" t="s">
        <v>231</v>
      </c>
      <c r="DN6" s="6" t="s">
        <v>232</v>
      </c>
      <c r="DO6" s="6" t="s">
        <v>233</v>
      </c>
      <c r="DP6" s="6" t="s">
        <v>234</v>
      </c>
      <c r="DQ6" s="6" t="s">
        <v>235</v>
      </c>
      <c r="DR6" s="6" t="s">
        <v>236</v>
      </c>
      <c r="DS6" s="6" t="s">
        <v>237</v>
      </c>
      <c r="DT6" s="6" t="s">
        <v>238</v>
      </c>
      <c r="DU6" s="6" t="s">
        <v>239</v>
      </c>
      <c r="DV6" s="6" t="s">
        <v>240</v>
      </c>
      <c r="DW6" s="6" t="s">
        <v>241</v>
      </c>
      <c r="DX6" s="6" t="s">
        <v>242</v>
      </c>
      <c r="DY6" s="6" t="s">
        <v>243</v>
      </c>
      <c r="DZ6" s="6" t="s">
        <v>244</v>
      </c>
      <c r="EA6" s="6" t="s">
        <v>245</v>
      </c>
      <c r="EB6" s="6" t="s">
        <v>246</v>
      </c>
      <c r="EC6" s="6" t="s">
        <v>247</v>
      </c>
      <c r="ED6" s="6" t="s">
        <v>248</v>
      </c>
      <c r="EE6" s="6" t="s">
        <v>249</v>
      </c>
      <c r="EF6" s="6" t="s">
        <v>250</v>
      </c>
      <c r="EG6" s="6" t="s">
        <v>251</v>
      </c>
      <c r="EH6" s="6" t="s">
        <v>252</v>
      </c>
      <c r="EI6" s="6" t="s">
        <v>253</v>
      </c>
      <c r="EJ6" s="6" t="s">
        <v>254</v>
      </c>
      <c r="EK6" s="6" t="s">
        <v>255</v>
      </c>
    </row>
    <row r="7" spans="1:141" s="6" customFormat="1">
      <c r="A7" s="7">
        <v>2.1133000000000002</v>
      </c>
      <c r="B7" s="5">
        <v>0.17785251419576095</v>
      </c>
      <c r="C7" s="5"/>
      <c r="D7" s="5"/>
      <c r="E7" s="5">
        <v>0.5309297520661157</v>
      </c>
      <c r="F7" s="5"/>
      <c r="G7" s="5">
        <v>3.6069999999999998E-2</v>
      </c>
      <c r="H7" s="5"/>
      <c r="I7" s="5"/>
      <c r="J7" s="5"/>
      <c r="K7" s="5">
        <v>3.6285714285714282E-2</v>
      </c>
      <c r="L7" s="5"/>
      <c r="M7" s="5"/>
      <c r="N7" s="5"/>
      <c r="O7" s="5">
        <v>5.3733333333333334E-2</v>
      </c>
      <c r="P7" s="5"/>
      <c r="Q7" s="5"/>
      <c r="R7" s="5"/>
      <c r="S7" s="5"/>
      <c r="T7" s="5"/>
      <c r="U7" s="5"/>
      <c r="V7" s="5"/>
      <c r="W7" s="5"/>
      <c r="X7" s="5"/>
      <c r="Y7" s="5"/>
      <c r="Z7" s="5">
        <v>2.0733333333333333E-2</v>
      </c>
      <c r="AA7" s="5">
        <v>2.3435999999999998E-2</v>
      </c>
      <c r="AB7" s="5">
        <v>2.3435999999999998E-2</v>
      </c>
      <c r="AC7" s="5"/>
      <c r="AD7" s="5"/>
      <c r="AE7" s="5"/>
      <c r="AF7" s="5"/>
      <c r="AG7" s="5"/>
      <c r="AH7" s="5"/>
      <c r="AI7" s="5"/>
      <c r="AJ7" s="5"/>
      <c r="AK7" s="5">
        <v>400.48540508392227</v>
      </c>
      <c r="AL7" s="5"/>
      <c r="AM7" s="5"/>
      <c r="AN7" s="5">
        <v>1280.8237636906738</v>
      </c>
      <c r="AO7" s="5"/>
      <c r="AP7" s="5">
        <v>47.047826086956519</v>
      </c>
      <c r="AQ7" s="5"/>
      <c r="AR7" s="5"/>
      <c r="AS7" s="5"/>
      <c r="AT7" s="5">
        <v>181.88395358143256</v>
      </c>
      <c r="AU7" s="5"/>
      <c r="AV7" s="5"/>
      <c r="AW7" s="5"/>
      <c r="AX7" s="5">
        <v>12.947791164658634</v>
      </c>
      <c r="AY7" s="5"/>
      <c r="AZ7" s="5"/>
      <c r="BA7" s="5"/>
      <c r="BB7" s="5"/>
      <c r="BC7" s="5"/>
      <c r="BD7" s="5"/>
      <c r="BE7" s="5"/>
      <c r="BF7" s="5"/>
      <c r="BG7" s="5"/>
      <c r="BH7" s="5"/>
      <c r="BI7" s="5">
        <v>36.588235294117645</v>
      </c>
      <c r="BJ7" s="5">
        <v>31.2202486678508</v>
      </c>
      <c r="BK7" s="5">
        <v>31.2202486678508</v>
      </c>
      <c r="BL7" s="5"/>
      <c r="BM7" s="5"/>
      <c r="BN7" s="5"/>
      <c r="BO7" s="5"/>
      <c r="BP7" s="5"/>
      <c r="BQ7" s="5"/>
      <c r="BR7" s="5"/>
      <c r="BS7" s="5"/>
      <c r="BT7" s="5">
        <v>8</v>
      </c>
      <c r="BU7" s="5"/>
      <c r="BV7" s="5"/>
      <c r="BW7" s="5">
        <v>2</v>
      </c>
      <c r="BX7" s="5"/>
      <c r="BY7" s="5">
        <v>1</v>
      </c>
      <c r="BZ7" s="5"/>
      <c r="CA7" s="5"/>
      <c r="CB7" s="5"/>
      <c r="CC7" s="5">
        <v>3</v>
      </c>
      <c r="CD7" s="5"/>
      <c r="CE7" s="5"/>
      <c r="CF7" s="5"/>
      <c r="CG7" s="5">
        <v>1</v>
      </c>
      <c r="CH7" s="5"/>
      <c r="CI7" s="5"/>
      <c r="CJ7" s="5"/>
      <c r="CK7" s="5"/>
      <c r="CL7" s="5"/>
      <c r="CM7" s="5"/>
      <c r="CN7" s="5"/>
      <c r="CO7" s="5"/>
      <c r="CP7" s="5"/>
      <c r="CQ7" s="5"/>
      <c r="CR7" s="5">
        <v>1</v>
      </c>
      <c r="CS7" s="5">
        <v>1</v>
      </c>
      <c r="CT7" s="5">
        <v>1</v>
      </c>
      <c r="CU7" s="5"/>
      <c r="CV7" s="5"/>
      <c r="CW7" s="5"/>
      <c r="CX7" s="5"/>
      <c r="CY7" s="5"/>
      <c r="CZ7" s="5"/>
      <c r="DA7" s="5"/>
      <c r="DB7" s="5"/>
      <c r="DC7" s="5">
        <v>0.40625710103646123</v>
      </c>
      <c r="DD7" s="5"/>
      <c r="DE7" s="5"/>
      <c r="DF7" s="5">
        <v>0.1233455406742615</v>
      </c>
      <c r="DG7" s="5"/>
      <c r="DH7" s="5">
        <v>0.57527030773496002</v>
      </c>
      <c r="DI7" s="5"/>
      <c r="DJ7" s="5"/>
      <c r="DK7" s="5"/>
      <c r="DL7" s="5">
        <v>3.0859289336981802E-2</v>
      </c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>
        <v>1.9292604501607999</v>
      </c>
      <c r="EB7" s="5">
        <v>0.85338795016213997</v>
      </c>
      <c r="EC7" s="5">
        <v>0.85338795016213997</v>
      </c>
      <c r="ED7" s="5"/>
      <c r="EE7" s="5"/>
      <c r="EF7" s="5"/>
      <c r="EG7" s="5"/>
      <c r="EH7" s="5"/>
      <c r="EI7" s="5"/>
      <c r="EJ7" s="5"/>
      <c r="EK7" s="5"/>
    </row>
    <row r="8" spans="1:141" s="6" customFormat="1">
      <c r="A8" s="7">
        <v>2.1135000000000002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>
        <v>6.3199421965317915E-2</v>
      </c>
      <c r="AB8" s="5"/>
      <c r="AC8" s="5"/>
      <c r="AD8" s="5"/>
      <c r="AE8" s="5"/>
      <c r="AF8" s="5">
        <v>6.3199421965317915E-2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>
        <v>89.618852459016395</v>
      </c>
      <c r="BK8" s="5"/>
      <c r="BL8" s="5"/>
      <c r="BM8" s="5"/>
      <c r="BN8" s="5"/>
      <c r="BO8" s="5">
        <v>89.618852459016395</v>
      </c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>
        <v>2</v>
      </c>
      <c r="CT8" s="5"/>
      <c r="CU8" s="5"/>
      <c r="CV8" s="5"/>
      <c r="CW8" s="5"/>
      <c r="CX8" s="5">
        <v>2</v>
      </c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>
        <v>4.1296611034874503E-2</v>
      </c>
      <c r="EC8" s="5"/>
      <c r="ED8" s="5"/>
      <c r="EE8" s="5"/>
      <c r="EF8" s="5"/>
      <c r="EG8" s="5">
        <v>4.1296611034874503E-2</v>
      </c>
      <c r="EH8" s="5"/>
      <c r="EI8" s="5"/>
      <c r="EJ8" s="5"/>
      <c r="EK8" s="5"/>
    </row>
    <row r="9" spans="1:141" s="6" customFormat="1">
      <c r="A9" s="7">
        <v>2.1231</v>
      </c>
      <c r="B9" s="5">
        <v>0.12520224296212157</v>
      </c>
      <c r="C9" s="5"/>
      <c r="D9" s="5"/>
      <c r="E9" s="5">
        <v>4.4995408631772265E-3</v>
      </c>
      <c r="F9" s="5"/>
      <c r="G9" s="5"/>
      <c r="H9" s="5"/>
      <c r="I9" s="5">
        <v>0.35761124999999999</v>
      </c>
      <c r="J9" s="5"/>
      <c r="K9" s="5"/>
      <c r="L9" s="5"/>
      <c r="M9" s="5">
        <v>2.6198044341818184E-3</v>
      </c>
      <c r="N9" s="5"/>
      <c r="O9" s="5"/>
      <c r="P9" s="5"/>
      <c r="Q9" s="5"/>
      <c r="R9" s="5"/>
      <c r="S9" s="5"/>
      <c r="T9" s="5"/>
      <c r="U9" s="5"/>
      <c r="V9" s="5"/>
      <c r="W9" s="5"/>
      <c r="X9" s="5">
        <v>6.357142857142857E-2</v>
      </c>
      <c r="Y9" s="5">
        <v>4.5251213433031616E-2</v>
      </c>
      <c r="Z9" s="5"/>
      <c r="AA9" s="5">
        <v>2.3217391304347825E-3</v>
      </c>
      <c r="AB9" s="5"/>
      <c r="AC9" s="5"/>
      <c r="AD9" s="5"/>
      <c r="AE9" s="5"/>
      <c r="AF9" s="5"/>
      <c r="AG9" s="5"/>
      <c r="AH9" s="5">
        <v>2.3217391304347825E-3</v>
      </c>
      <c r="AI9" s="5"/>
      <c r="AJ9" s="5"/>
      <c r="AK9" s="5">
        <v>296.43782926545697</v>
      </c>
      <c r="AL9" s="5"/>
      <c r="AM9" s="5"/>
      <c r="AN9" s="5">
        <v>60.122699386503065</v>
      </c>
      <c r="AO9" s="5"/>
      <c r="AP9" s="5"/>
      <c r="AQ9" s="5"/>
      <c r="AR9" s="5">
        <v>923.3375768217735</v>
      </c>
      <c r="AS9" s="5"/>
      <c r="AT9" s="5">
        <v>78.25</v>
      </c>
      <c r="AU9" s="5">
        <v>164.11428571428573</v>
      </c>
      <c r="AV9" s="5">
        <v>6.5495110854545455</v>
      </c>
      <c r="AW9" s="5"/>
      <c r="AX9" s="5"/>
      <c r="AY9" s="5"/>
      <c r="AZ9" s="5"/>
      <c r="BA9" s="5"/>
      <c r="BB9" s="5"/>
      <c r="BC9" s="5"/>
      <c r="BD9" s="5"/>
      <c r="BE9" s="5"/>
      <c r="BF9" s="5"/>
      <c r="BG9" s="5">
        <v>44.5</v>
      </c>
      <c r="BH9" s="5">
        <v>233.86440677966104</v>
      </c>
      <c r="BI9" s="5"/>
      <c r="BJ9" s="5">
        <v>5.6210526315789471</v>
      </c>
      <c r="BK9" s="5"/>
      <c r="BL9" s="5"/>
      <c r="BM9" s="5"/>
      <c r="BN9" s="5"/>
      <c r="BO9" s="5"/>
      <c r="BP9" s="5"/>
      <c r="BQ9" s="5">
        <v>5.6210526315789471</v>
      </c>
      <c r="BR9" s="5"/>
      <c r="BS9" s="5"/>
      <c r="BT9" s="5">
        <v>9</v>
      </c>
      <c r="BU9" s="5"/>
      <c r="BV9" s="5"/>
      <c r="BW9" s="5">
        <v>1</v>
      </c>
      <c r="BX9" s="5"/>
      <c r="BY9" s="5"/>
      <c r="BZ9" s="5"/>
      <c r="CA9" s="5">
        <v>2</v>
      </c>
      <c r="CB9" s="5"/>
      <c r="CC9" s="5">
        <v>1</v>
      </c>
      <c r="CD9" s="5">
        <v>1</v>
      </c>
      <c r="CE9" s="5">
        <v>1</v>
      </c>
      <c r="CF9" s="5"/>
      <c r="CG9" s="5"/>
      <c r="CH9" s="5"/>
      <c r="CI9" s="5"/>
      <c r="CJ9" s="5"/>
      <c r="CK9" s="5"/>
      <c r="CL9" s="5"/>
      <c r="CM9" s="5"/>
      <c r="CN9" s="5"/>
      <c r="CO9" s="5"/>
      <c r="CP9" s="5">
        <v>1</v>
      </c>
      <c r="CQ9" s="5">
        <v>2</v>
      </c>
      <c r="CR9" s="5"/>
      <c r="CS9" s="5">
        <v>1</v>
      </c>
      <c r="CT9" s="5"/>
      <c r="CU9" s="5"/>
      <c r="CV9" s="5"/>
      <c r="CW9" s="5"/>
      <c r="CX9" s="5"/>
      <c r="CY9" s="5"/>
      <c r="CZ9" s="5">
        <v>1</v>
      </c>
      <c r="DA9" s="5"/>
      <c r="DB9" s="5"/>
      <c r="DC9" s="5">
        <v>0.78564626513397495</v>
      </c>
      <c r="DD9" s="5"/>
      <c r="DE9" s="5"/>
      <c r="DF9" s="5">
        <v>0.1</v>
      </c>
      <c r="DG9" s="5"/>
      <c r="DH9" s="5"/>
      <c r="DI9" s="5"/>
      <c r="DJ9" s="5">
        <v>3.584246345446155E-2</v>
      </c>
      <c r="DK9" s="5"/>
      <c r="DL9" s="5"/>
      <c r="DM9" s="5">
        <v>5.2228412256267003E-3</v>
      </c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>
        <v>2.2684849113346499</v>
      </c>
      <c r="EA9" s="5"/>
      <c r="EB9" s="5">
        <v>0</v>
      </c>
      <c r="EC9" s="5"/>
      <c r="ED9" s="5"/>
      <c r="EE9" s="5"/>
      <c r="EF9" s="5"/>
      <c r="EG9" s="5"/>
      <c r="EH9" s="5"/>
      <c r="EI9" s="5">
        <v>0</v>
      </c>
      <c r="EJ9" s="5"/>
      <c r="EK9" s="5"/>
    </row>
    <row r="10" spans="1:141" s="6" customFormat="1">
      <c r="A10" s="7">
        <v>2.1232000000000002</v>
      </c>
      <c r="B10" s="5">
        <v>1.92825716374269</v>
      </c>
      <c r="C10" s="5"/>
      <c r="D10" s="5"/>
      <c r="E10" s="5">
        <v>0.39217999999999997</v>
      </c>
      <c r="F10" s="5"/>
      <c r="G10" s="5"/>
      <c r="H10" s="5"/>
      <c r="I10" s="5"/>
      <c r="J10" s="5"/>
      <c r="K10" s="5"/>
      <c r="L10" s="5">
        <v>0.41052631578947368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>
        <v>2.6917091666666666</v>
      </c>
      <c r="Z10" s="5"/>
      <c r="AA10" s="5">
        <v>2.5846524064171122E-2</v>
      </c>
      <c r="AB10" s="5">
        <v>3.6363636363636362E-2</v>
      </c>
      <c r="AC10" s="5"/>
      <c r="AD10" s="5"/>
      <c r="AE10" s="5"/>
      <c r="AF10" s="5"/>
      <c r="AG10" s="5"/>
      <c r="AH10" s="5"/>
      <c r="AI10" s="5"/>
      <c r="AJ10" s="5"/>
      <c r="AK10" s="5">
        <v>870.30919769372451</v>
      </c>
      <c r="AL10" s="5"/>
      <c r="AM10" s="5"/>
      <c r="AN10" s="5">
        <v>248.6392553160027</v>
      </c>
      <c r="AO10" s="5"/>
      <c r="AP10" s="5"/>
      <c r="AQ10" s="5"/>
      <c r="AR10" s="5"/>
      <c r="AS10" s="5"/>
      <c r="AT10" s="5"/>
      <c r="AU10" s="5">
        <v>277.95249999999999</v>
      </c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>
        <v>1728.9218191489363</v>
      </c>
      <c r="BI10" s="5"/>
      <c r="BJ10" s="5">
        <v>24.825925925925926</v>
      </c>
      <c r="BK10" s="5">
        <v>40</v>
      </c>
      <c r="BL10" s="5"/>
      <c r="BM10" s="5"/>
      <c r="BN10" s="5"/>
      <c r="BO10" s="5"/>
      <c r="BP10" s="5"/>
      <c r="BQ10" s="5"/>
      <c r="BR10" s="5"/>
      <c r="BS10" s="5"/>
      <c r="BT10" s="5">
        <v>12</v>
      </c>
      <c r="BU10" s="5"/>
      <c r="BV10" s="5"/>
      <c r="BW10" s="5">
        <v>5</v>
      </c>
      <c r="BX10" s="5"/>
      <c r="BY10" s="5"/>
      <c r="BZ10" s="5"/>
      <c r="CA10" s="5"/>
      <c r="CB10" s="5"/>
      <c r="CC10" s="5"/>
      <c r="CD10" s="5">
        <v>2</v>
      </c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>
        <v>5</v>
      </c>
      <c r="CR10" s="5"/>
      <c r="CS10" s="5">
        <v>2</v>
      </c>
      <c r="CT10" s="5">
        <v>1</v>
      </c>
      <c r="CU10" s="5"/>
      <c r="CV10" s="5"/>
      <c r="CW10" s="5"/>
      <c r="CX10" s="5"/>
      <c r="CY10" s="5"/>
      <c r="CZ10" s="5"/>
      <c r="DA10" s="5"/>
      <c r="DB10" s="5"/>
      <c r="DC10" s="5">
        <v>0.58331934015706055</v>
      </c>
      <c r="DD10" s="5"/>
      <c r="DE10" s="5"/>
      <c r="DF10" s="5">
        <v>0.82863831071873606</v>
      </c>
      <c r="DG10" s="5"/>
      <c r="DH10" s="5"/>
      <c r="DI10" s="5"/>
      <c r="DJ10" s="5"/>
      <c r="DK10" s="5"/>
      <c r="DL10" s="5"/>
      <c r="DM10" s="5">
        <v>5.37682342569775E-2</v>
      </c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>
        <v>0.52748845982099024</v>
      </c>
      <c r="EA10" s="5"/>
      <c r="EB10" s="5">
        <v>1.100415474664165</v>
      </c>
      <c r="EC10" s="5">
        <v>0.81940347427073001</v>
      </c>
      <c r="ED10" s="5"/>
      <c r="EE10" s="5"/>
      <c r="EF10" s="5"/>
      <c r="EG10" s="5"/>
      <c r="EH10" s="5"/>
      <c r="EI10" s="5"/>
      <c r="EJ10" s="5"/>
      <c r="EK10" s="5"/>
    </row>
    <row r="11" spans="1:141" s="6" customFormat="1">
      <c r="A11" s="7">
        <v>2.1233</v>
      </c>
      <c r="B11" s="5">
        <v>0.35167971940254716</v>
      </c>
      <c r="C11" s="5"/>
      <c r="D11" s="5"/>
      <c r="E11" s="5">
        <v>5.5268805403453782E-2</v>
      </c>
      <c r="F11" s="5"/>
      <c r="G11" s="5">
        <v>1.6491994949494951E-2</v>
      </c>
      <c r="H11" s="5"/>
      <c r="I11" s="5">
        <v>8.1668888888888888E-2</v>
      </c>
      <c r="J11" s="5"/>
      <c r="K11" s="5">
        <v>0.13514814814814816</v>
      </c>
      <c r="L11" s="5">
        <v>1.3286746987951807E-2</v>
      </c>
      <c r="M11" s="5"/>
      <c r="N11" s="5"/>
      <c r="O11" s="5"/>
      <c r="P11" s="5">
        <v>4.3318666666666665E-2</v>
      </c>
      <c r="Q11" s="5"/>
      <c r="R11" s="5"/>
      <c r="S11" s="5"/>
      <c r="T11" s="5"/>
      <c r="U11" s="5"/>
      <c r="V11" s="5"/>
      <c r="W11" s="5"/>
      <c r="X11" s="5">
        <v>1.4431913841500192</v>
      </c>
      <c r="Y11" s="5">
        <v>1.0858593548387097</v>
      </c>
      <c r="Z11" s="5">
        <v>0.11215349720883995</v>
      </c>
      <c r="AA11" s="5">
        <v>1.2067624788298231E-2</v>
      </c>
      <c r="AB11" s="5">
        <v>7.1712222222222221E-3</v>
      </c>
      <c r="AC11" s="5">
        <v>1.9538770491803279E-2</v>
      </c>
      <c r="AD11" s="5"/>
      <c r="AE11" s="5"/>
      <c r="AF11" s="5"/>
      <c r="AG11" s="5">
        <v>2.506474820143885E-2</v>
      </c>
      <c r="AH11" s="5">
        <v>1.4243478260869566E-2</v>
      </c>
      <c r="AI11" s="5"/>
      <c r="AJ11" s="5"/>
      <c r="AK11" s="5">
        <v>179.68792627420603</v>
      </c>
      <c r="AL11" s="5"/>
      <c r="AM11" s="5"/>
      <c r="AN11" s="5">
        <v>263.35732580825135</v>
      </c>
      <c r="AO11" s="5"/>
      <c r="AP11" s="5">
        <v>105.59533776352988</v>
      </c>
      <c r="AQ11" s="5"/>
      <c r="AR11" s="5">
        <v>99.620879124254103</v>
      </c>
      <c r="AS11" s="5">
        <v>13.815541125541127</v>
      </c>
      <c r="AT11" s="5">
        <v>34.274487394957987</v>
      </c>
      <c r="AU11" s="5">
        <v>141.178876812298</v>
      </c>
      <c r="AV11" s="5"/>
      <c r="AW11" s="5"/>
      <c r="AX11" s="5"/>
      <c r="AY11" s="5">
        <v>46.825528455284548</v>
      </c>
      <c r="AZ11" s="5">
        <v>1.29</v>
      </c>
      <c r="BA11" s="5"/>
      <c r="BB11" s="5"/>
      <c r="BC11" s="5"/>
      <c r="BD11" s="5"/>
      <c r="BE11" s="5"/>
      <c r="BF11" s="5"/>
      <c r="BG11" s="5">
        <v>157.95467815408992</v>
      </c>
      <c r="BH11" s="5">
        <v>1384.4593749999999</v>
      </c>
      <c r="BI11" s="5">
        <v>163.27509049773755</v>
      </c>
      <c r="BJ11" s="5">
        <v>11.748454748828093</v>
      </c>
      <c r="BK11" s="5">
        <v>16.169480456963218</v>
      </c>
      <c r="BL11" s="5">
        <v>10.940833333333334</v>
      </c>
      <c r="BM11" s="5"/>
      <c r="BN11" s="5">
        <v>15.269347826086955</v>
      </c>
      <c r="BO11" s="5"/>
      <c r="BP11" s="5">
        <v>9.2150818608835756</v>
      </c>
      <c r="BQ11" s="5">
        <v>16.024366471734893</v>
      </c>
      <c r="BR11" s="5">
        <v>2.6181818181818182</v>
      </c>
      <c r="BS11" s="5">
        <v>2.9714285714285715</v>
      </c>
      <c r="BT11" s="5">
        <v>84</v>
      </c>
      <c r="BU11" s="5"/>
      <c r="BV11" s="5"/>
      <c r="BW11" s="5">
        <v>25</v>
      </c>
      <c r="BX11" s="5"/>
      <c r="BY11" s="5">
        <v>6</v>
      </c>
      <c r="BZ11" s="5"/>
      <c r="CA11" s="5">
        <v>11</v>
      </c>
      <c r="CB11" s="5">
        <v>5</v>
      </c>
      <c r="CC11" s="5">
        <v>7</v>
      </c>
      <c r="CD11" s="5">
        <v>10</v>
      </c>
      <c r="CE11" s="5"/>
      <c r="CF11" s="5"/>
      <c r="CG11" s="5"/>
      <c r="CH11" s="5">
        <v>3</v>
      </c>
      <c r="CI11" s="5">
        <v>1</v>
      </c>
      <c r="CJ11" s="5"/>
      <c r="CK11" s="5"/>
      <c r="CL11" s="5"/>
      <c r="CM11" s="5"/>
      <c r="CN11" s="5"/>
      <c r="CO11" s="5"/>
      <c r="CP11" s="5">
        <v>10</v>
      </c>
      <c r="CQ11" s="5">
        <v>2</v>
      </c>
      <c r="CR11" s="5">
        <v>4</v>
      </c>
      <c r="CS11" s="5">
        <v>31</v>
      </c>
      <c r="CT11" s="5">
        <v>7</v>
      </c>
      <c r="CU11" s="5">
        <v>2</v>
      </c>
      <c r="CV11" s="5"/>
      <c r="CW11" s="5">
        <v>2</v>
      </c>
      <c r="CX11" s="5"/>
      <c r="CY11" s="5">
        <v>5</v>
      </c>
      <c r="CZ11" s="5">
        <v>3</v>
      </c>
      <c r="DA11" s="5">
        <v>1</v>
      </c>
      <c r="DB11" s="5">
        <v>1</v>
      </c>
      <c r="DC11" s="5">
        <v>0.67660463167165452</v>
      </c>
      <c r="DD11" s="5"/>
      <c r="DE11" s="5"/>
      <c r="DF11" s="5">
        <v>0.80735146298200611</v>
      </c>
      <c r="DG11" s="5"/>
      <c r="DH11" s="5">
        <v>0.64974973631045263</v>
      </c>
      <c r="DI11" s="5"/>
      <c r="DJ11" s="5">
        <v>0.7217817884188712</v>
      </c>
      <c r="DK11" s="5">
        <v>0.50212664422381004</v>
      </c>
      <c r="DL11" s="5">
        <v>0.43505664738321287</v>
      </c>
      <c r="DM11" s="5">
        <v>0.22466997670135522</v>
      </c>
      <c r="DN11" s="5"/>
      <c r="DO11" s="5"/>
      <c r="DP11" s="5"/>
      <c r="DQ11" s="5">
        <v>3.2343641438421815</v>
      </c>
      <c r="DR11" s="5">
        <v>2.3255813953488</v>
      </c>
      <c r="DS11" s="5"/>
      <c r="DT11" s="5"/>
      <c r="DU11" s="5"/>
      <c r="DV11" s="5"/>
      <c r="DW11" s="5"/>
      <c r="DX11" s="5"/>
      <c r="DY11" s="5">
        <v>0.13457806468758379</v>
      </c>
      <c r="DZ11" s="5">
        <v>4.9037636385926002E-2</v>
      </c>
      <c r="EA11" s="5">
        <v>0.4718120894020767</v>
      </c>
      <c r="EB11" s="5">
        <v>0.54879544849988804</v>
      </c>
      <c r="EC11" s="5">
        <v>1.3362898030442187</v>
      </c>
      <c r="ED11" s="5">
        <v>0.18455048774057001</v>
      </c>
      <c r="EE11" s="5"/>
      <c r="EF11" s="5">
        <v>0.123304562268805</v>
      </c>
      <c r="EG11" s="5"/>
      <c r="EH11" s="5">
        <v>0.54729660218795195</v>
      </c>
      <c r="EI11" s="5">
        <v>0.34578146611339999</v>
      </c>
      <c r="EJ11" s="5">
        <v>0</v>
      </c>
      <c r="EK11" s="5">
        <v>0</v>
      </c>
    </row>
    <row r="12" spans="1:141" s="6" customFormat="1">
      <c r="A12" s="7">
        <v>2.2113</v>
      </c>
      <c r="B12" s="5">
        <v>0.80813350738805012</v>
      </c>
      <c r="C12" s="5"/>
      <c r="D12" s="5"/>
      <c r="E12" s="5">
        <v>1.0999999999999999E-2</v>
      </c>
      <c r="F12" s="5"/>
      <c r="G12" s="5">
        <v>2.351E-2</v>
      </c>
      <c r="H12" s="5"/>
      <c r="I12" s="5"/>
      <c r="J12" s="5"/>
      <c r="K12" s="5">
        <v>4.87037037037037E-2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>
        <v>3.1046881533101045</v>
      </c>
      <c r="Y12" s="5">
        <v>6.0039024390243903E-2</v>
      </c>
      <c r="Z12" s="5">
        <v>5.2400000000000002E-2</v>
      </c>
      <c r="AA12" s="5">
        <v>6.1278688524590164E-3</v>
      </c>
      <c r="AB12" s="5"/>
      <c r="AC12" s="5">
        <v>6.1278688524590164E-3</v>
      </c>
      <c r="AD12" s="5"/>
      <c r="AE12" s="5"/>
      <c r="AF12" s="5"/>
      <c r="AG12" s="5"/>
      <c r="AH12" s="5"/>
      <c r="AI12" s="5"/>
      <c r="AJ12" s="5"/>
      <c r="AK12" s="5">
        <v>83.561028894893212</v>
      </c>
      <c r="AL12" s="5"/>
      <c r="AM12" s="5"/>
      <c r="AN12" s="5">
        <v>12.833333333333334</v>
      </c>
      <c r="AO12" s="5"/>
      <c r="AP12" s="5">
        <v>30.665217391304349</v>
      </c>
      <c r="AQ12" s="5"/>
      <c r="AR12" s="5"/>
      <c r="AS12" s="5"/>
      <c r="AT12" s="5">
        <v>15.654761904761905</v>
      </c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>
        <v>218.24285714285716</v>
      </c>
      <c r="BH12" s="5">
        <v>80.37844827586207</v>
      </c>
      <c r="BI12" s="5">
        <v>12.092307692307692</v>
      </c>
      <c r="BJ12" s="5">
        <v>15.574999999999999</v>
      </c>
      <c r="BK12" s="5"/>
      <c r="BL12" s="5">
        <v>15.574999999999999</v>
      </c>
      <c r="BM12" s="5"/>
      <c r="BN12" s="5"/>
      <c r="BO12" s="5"/>
      <c r="BP12" s="5"/>
      <c r="BQ12" s="5"/>
      <c r="BR12" s="5"/>
      <c r="BS12" s="5"/>
      <c r="BT12" s="5">
        <v>8</v>
      </c>
      <c r="BU12" s="5"/>
      <c r="BV12" s="5"/>
      <c r="BW12" s="5">
        <v>1</v>
      </c>
      <c r="BX12" s="5"/>
      <c r="BY12" s="5">
        <v>1</v>
      </c>
      <c r="BZ12" s="5"/>
      <c r="CA12" s="5"/>
      <c r="CB12" s="5"/>
      <c r="CC12" s="5">
        <v>1</v>
      </c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>
        <v>2</v>
      </c>
      <c r="CQ12" s="5">
        <v>2</v>
      </c>
      <c r="CR12" s="5">
        <v>1</v>
      </c>
      <c r="CS12" s="5">
        <v>1</v>
      </c>
      <c r="CT12" s="5"/>
      <c r="CU12" s="5">
        <v>1</v>
      </c>
      <c r="CV12" s="5"/>
      <c r="CW12" s="5"/>
      <c r="CX12" s="5"/>
      <c r="CY12" s="5"/>
      <c r="CZ12" s="5"/>
      <c r="DA12" s="5"/>
      <c r="DB12" s="5"/>
      <c r="DC12" s="5">
        <v>0.56107545217172194</v>
      </c>
      <c r="DD12" s="5"/>
      <c r="DE12" s="5"/>
      <c r="DF12" s="5">
        <v>0.67796610169492</v>
      </c>
      <c r="DG12" s="5"/>
      <c r="DH12" s="5">
        <v>1.01</v>
      </c>
      <c r="DI12" s="5"/>
      <c r="DJ12" s="5"/>
      <c r="DK12" s="5"/>
      <c r="DL12" s="5">
        <v>0.10494296577947</v>
      </c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>
        <v>0.3</v>
      </c>
      <c r="EA12" s="5">
        <v>0.71246819338421996</v>
      </c>
      <c r="EB12" s="5"/>
      <c r="EC12" s="5"/>
      <c r="ED12" s="5"/>
      <c r="EE12" s="5"/>
      <c r="EF12" s="5"/>
      <c r="EG12" s="5"/>
      <c r="EH12" s="5"/>
      <c r="EI12" s="5"/>
      <c r="EJ12" s="5"/>
      <c r="EK12" s="5"/>
    </row>
    <row r="13" spans="1:141" s="6" customFormat="1">
      <c r="A13" s="7">
        <v>2.2122000000000002</v>
      </c>
      <c r="B13" s="5">
        <v>2.7961111111111108E-3</v>
      </c>
      <c r="C13" s="5"/>
      <c r="D13" s="5"/>
      <c r="E13" s="5">
        <v>1.3222222222222221E-4</v>
      </c>
      <c r="F13" s="5"/>
      <c r="G13" s="5">
        <v>5.4599999999999996E-3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>
        <v>13.045987937013445</v>
      </c>
      <c r="AL13" s="5"/>
      <c r="AM13" s="5"/>
      <c r="AN13" s="5">
        <v>26.584399585921325</v>
      </c>
      <c r="AO13" s="5"/>
      <c r="AP13" s="5">
        <v>2.3376871194764814</v>
      </c>
      <c r="AQ13" s="5"/>
      <c r="AR13" s="5"/>
      <c r="AS13" s="5"/>
      <c r="AT13" s="5"/>
      <c r="AU13" s="5">
        <v>2.6066666666666665</v>
      </c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>
        <v>19.728571428571428</v>
      </c>
      <c r="BH13" s="5">
        <v>7.4249999999999998</v>
      </c>
      <c r="BI13" s="5">
        <v>6.0159574468085104</v>
      </c>
      <c r="BJ13" s="5">
        <v>2.0541666666666667</v>
      </c>
      <c r="BK13" s="5">
        <v>2.0541666666666667</v>
      </c>
      <c r="BL13" s="5"/>
      <c r="BM13" s="5"/>
      <c r="BN13" s="5"/>
      <c r="BO13" s="5"/>
      <c r="BP13" s="5"/>
      <c r="BQ13" s="5"/>
      <c r="BR13" s="5"/>
      <c r="BS13" s="5"/>
      <c r="BT13" s="5">
        <v>12</v>
      </c>
      <c r="BU13" s="5"/>
      <c r="BV13" s="5"/>
      <c r="BW13" s="5">
        <v>4</v>
      </c>
      <c r="BX13" s="5"/>
      <c r="BY13" s="5">
        <v>3</v>
      </c>
      <c r="BZ13" s="5"/>
      <c r="CA13" s="5"/>
      <c r="CB13" s="5"/>
      <c r="CC13" s="5"/>
      <c r="CD13" s="5">
        <v>1</v>
      </c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>
        <v>1</v>
      </c>
      <c r="CQ13" s="5">
        <v>2</v>
      </c>
      <c r="CR13" s="5">
        <v>1</v>
      </c>
      <c r="CS13" s="5">
        <v>2</v>
      </c>
      <c r="CT13" s="5">
        <v>2</v>
      </c>
      <c r="CU13" s="5"/>
      <c r="CV13" s="5"/>
      <c r="CW13" s="5"/>
      <c r="CX13" s="5"/>
      <c r="CY13" s="5"/>
      <c r="CZ13" s="5"/>
      <c r="DA13" s="5"/>
      <c r="DB13" s="5"/>
      <c r="DC13" s="5">
        <v>1.1594610338655043</v>
      </c>
      <c r="DD13" s="5"/>
      <c r="DE13" s="5"/>
      <c r="DF13" s="5">
        <v>1.2020131234249627</v>
      </c>
      <c r="DG13" s="5"/>
      <c r="DH13" s="5">
        <v>1.6940954638330135</v>
      </c>
      <c r="DI13" s="5"/>
      <c r="DJ13" s="5"/>
      <c r="DK13" s="5"/>
      <c r="DL13" s="5"/>
      <c r="DM13" s="5">
        <v>1.302</v>
      </c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>
        <v>1.3258508327298999</v>
      </c>
      <c r="DZ13" s="5">
        <v>0.43241935483870997</v>
      </c>
      <c r="EA13" s="5">
        <v>0.53050397877984001</v>
      </c>
      <c r="EB13" s="5">
        <v>1.5647494887525548</v>
      </c>
      <c r="EC13" s="5">
        <v>1.5647494887525548</v>
      </c>
      <c r="ED13" s="5"/>
      <c r="EE13" s="5"/>
      <c r="EF13" s="5"/>
      <c r="EG13" s="5"/>
      <c r="EH13" s="5"/>
      <c r="EI13" s="5"/>
      <c r="EJ13" s="5"/>
      <c r="EK13" s="5"/>
    </row>
    <row r="14" spans="1:141" s="6" customFormat="1">
      <c r="A14" s="7">
        <v>2.2122999999999999</v>
      </c>
      <c r="B14" s="5">
        <v>2.9175748283945153E-2</v>
      </c>
      <c r="C14" s="5"/>
      <c r="D14" s="5"/>
      <c r="E14" s="5">
        <v>3.7109633265890528E-2</v>
      </c>
      <c r="F14" s="5"/>
      <c r="G14" s="5">
        <v>4.3426115859449199E-3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>
        <v>8.4400000000000003E-2</v>
      </c>
      <c r="Y14" s="5">
        <v>2.6912499999999999E-2</v>
      </c>
      <c r="Z14" s="5"/>
      <c r="AA14" s="5">
        <v>1.3152456554040958E-3</v>
      </c>
      <c r="AB14" s="5"/>
      <c r="AC14" s="5">
        <v>2.2288261515601782E-4</v>
      </c>
      <c r="AD14" s="5"/>
      <c r="AE14" s="5"/>
      <c r="AF14" s="5"/>
      <c r="AG14" s="5"/>
      <c r="AH14" s="5"/>
      <c r="AI14" s="5"/>
      <c r="AJ14" s="5"/>
      <c r="AK14" s="5">
        <v>16.156832540150951</v>
      </c>
      <c r="AL14" s="5"/>
      <c r="AM14" s="5"/>
      <c r="AN14" s="5">
        <v>21.305589073236131</v>
      </c>
      <c r="AO14" s="5"/>
      <c r="AP14" s="5">
        <v>4.3016332218506133</v>
      </c>
      <c r="AQ14" s="5"/>
      <c r="AR14" s="5">
        <v>1.9750000000000001</v>
      </c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>
        <v>21.720588235294116</v>
      </c>
      <c r="BH14" s="5">
        <v>28.73</v>
      </c>
      <c r="BI14" s="5"/>
      <c r="BJ14" s="5">
        <v>2.1136363636363638</v>
      </c>
      <c r="BK14" s="5"/>
      <c r="BL14" s="5">
        <v>0.2</v>
      </c>
      <c r="BM14" s="5"/>
      <c r="BN14" s="5"/>
      <c r="BO14" s="5"/>
      <c r="BP14" s="5"/>
      <c r="BQ14" s="5"/>
      <c r="BR14" s="5"/>
      <c r="BS14" s="5"/>
      <c r="BT14" s="5">
        <v>14</v>
      </c>
      <c r="BU14" s="5"/>
      <c r="BV14" s="5"/>
      <c r="BW14" s="5">
        <v>6</v>
      </c>
      <c r="BX14" s="5"/>
      <c r="BY14" s="5">
        <v>4</v>
      </c>
      <c r="BZ14" s="5"/>
      <c r="CA14" s="5">
        <v>1</v>
      </c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>
        <v>1</v>
      </c>
      <c r="CQ14" s="5">
        <v>2</v>
      </c>
      <c r="CR14" s="5"/>
      <c r="CS14" s="5">
        <v>2</v>
      </c>
      <c r="CT14" s="5"/>
      <c r="CU14" s="5">
        <v>1</v>
      </c>
      <c r="CV14" s="5"/>
      <c r="CW14" s="5"/>
      <c r="CX14" s="5"/>
      <c r="CY14" s="5"/>
      <c r="CZ14" s="5"/>
      <c r="DA14" s="5"/>
      <c r="DB14" s="5"/>
      <c r="DC14" s="5">
        <v>1.0411663488324645</v>
      </c>
      <c r="DD14" s="5"/>
      <c r="DE14" s="5"/>
      <c r="DF14" s="5">
        <v>1.05317878308682</v>
      </c>
      <c r="DG14" s="5"/>
      <c r="DH14" s="5">
        <v>1.1844693732377725</v>
      </c>
      <c r="DI14" s="5"/>
      <c r="DJ14" s="5">
        <v>0.89692585895118004</v>
      </c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>
        <v>1.2376438727150001</v>
      </c>
      <c r="DZ14" s="5">
        <v>0.34364261168385002</v>
      </c>
      <c r="EA14" s="5"/>
      <c r="EB14" s="5">
        <v>1.3333333333333</v>
      </c>
      <c r="EC14" s="5"/>
      <c r="ED14" s="5">
        <v>1.3333333333333</v>
      </c>
      <c r="EE14" s="5"/>
      <c r="EF14" s="5"/>
      <c r="EG14" s="5"/>
      <c r="EH14" s="5"/>
      <c r="EI14" s="5"/>
      <c r="EJ14" s="5"/>
      <c r="EK14" s="5"/>
    </row>
    <row r="15" spans="1:141" s="6" customFormat="1">
      <c r="A15" s="7">
        <v>2.2130999999999998</v>
      </c>
      <c r="B15" s="5">
        <v>3.3363025704267732E-2</v>
      </c>
      <c r="C15" s="5"/>
      <c r="D15" s="5"/>
      <c r="E15" s="5">
        <v>3.3023161781386909E-2</v>
      </c>
      <c r="F15" s="5"/>
      <c r="G15" s="5">
        <v>1.4391160862354891E-2</v>
      </c>
      <c r="H15" s="5"/>
      <c r="I15" s="5">
        <v>9.5519999999999994E-2</v>
      </c>
      <c r="J15" s="5">
        <v>4.6075362318840581E-2</v>
      </c>
      <c r="K15" s="5">
        <v>1.4545478867086481E-2</v>
      </c>
      <c r="L15" s="5">
        <v>5.5252930366816264E-2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>
        <v>5.5825619657446347E-2</v>
      </c>
      <c r="Y15" s="5">
        <v>2.9434943628049288E-2</v>
      </c>
      <c r="Z15" s="5">
        <v>2.6216983987586158E-2</v>
      </c>
      <c r="AA15" s="5">
        <v>8.043891573755518E-3</v>
      </c>
      <c r="AB15" s="5">
        <v>7.9663333333333322E-3</v>
      </c>
      <c r="AC15" s="5">
        <v>3.9009295394876889E-3</v>
      </c>
      <c r="AD15" s="5"/>
      <c r="AE15" s="5"/>
      <c r="AF15" s="5">
        <v>1.1623853211009174E-2</v>
      </c>
      <c r="AG15" s="5">
        <v>7.9758156385020366E-3</v>
      </c>
      <c r="AH15" s="5"/>
      <c r="AI15" s="5"/>
      <c r="AJ15" s="5"/>
      <c r="AK15" s="5">
        <v>37.433533711758734</v>
      </c>
      <c r="AL15" s="5"/>
      <c r="AM15" s="5"/>
      <c r="AN15" s="5">
        <v>50.898489470729309</v>
      </c>
      <c r="AO15" s="5"/>
      <c r="AP15" s="5">
        <v>16.266658993119663</v>
      </c>
      <c r="AQ15" s="5"/>
      <c r="AR15" s="5">
        <v>159.19999999999999</v>
      </c>
      <c r="AS15" s="5">
        <v>27.896969696969698</v>
      </c>
      <c r="AT15" s="5">
        <v>15.75980542506616</v>
      </c>
      <c r="AU15" s="5">
        <v>55.611121458762995</v>
      </c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>
        <v>44.085097641268554</v>
      </c>
      <c r="BH15" s="5">
        <v>51.73838194428847</v>
      </c>
      <c r="BI15" s="5">
        <v>8.9907985094668099</v>
      </c>
      <c r="BJ15" s="5">
        <v>18.977635789052112</v>
      </c>
      <c r="BK15" s="5">
        <v>5.75073844183592</v>
      </c>
      <c r="BL15" s="5">
        <v>6.3055555555555554</v>
      </c>
      <c r="BM15" s="5"/>
      <c r="BN15" s="5">
        <v>117.09666666666668</v>
      </c>
      <c r="BO15" s="5">
        <v>6.335</v>
      </c>
      <c r="BP15" s="5">
        <v>13.514047619047622</v>
      </c>
      <c r="BQ15" s="5"/>
      <c r="BR15" s="5"/>
      <c r="BS15" s="5"/>
      <c r="BT15" s="5">
        <v>76</v>
      </c>
      <c r="BU15" s="5"/>
      <c r="BV15" s="5"/>
      <c r="BW15" s="5">
        <v>18</v>
      </c>
      <c r="BX15" s="5"/>
      <c r="BY15" s="5">
        <v>9</v>
      </c>
      <c r="BZ15" s="5"/>
      <c r="CA15" s="5">
        <v>1</v>
      </c>
      <c r="CB15" s="5">
        <v>2</v>
      </c>
      <c r="CC15" s="5">
        <v>11</v>
      </c>
      <c r="CD15" s="5">
        <v>11</v>
      </c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>
        <v>8</v>
      </c>
      <c r="CQ15" s="5">
        <v>7</v>
      </c>
      <c r="CR15" s="5">
        <v>9</v>
      </c>
      <c r="CS15" s="5">
        <v>19</v>
      </c>
      <c r="CT15" s="5">
        <v>6</v>
      </c>
      <c r="CU15" s="5">
        <v>2</v>
      </c>
      <c r="CV15" s="5"/>
      <c r="CW15" s="5">
        <v>2</v>
      </c>
      <c r="CX15" s="5">
        <v>1</v>
      </c>
      <c r="CY15" s="5">
        <v>3</v>
      </c>
      <c r="CZ15" s="5"/>
      <c r="DA15" s="5"/>
      <c r="DB15" s="5"/>
      <c r="DC15" s="5">
        <v>1.1470314677646452</v>
      </c>
      <c r="DD15" s="5"/>
      <c r="DE15" s="5"/>
      <c r="DF15" s="5">
        <v>1.0553732081306124</v>
      </c>
      <c r="DG15" s="5"/>
      <c r="DH15" s="5">
        <v>1.0081081929491678</v>
      </c>
      <c r="DI15" s="5"/>
      <c r="DJ15" s="5">
        <v>0.14876465661641999</v>
      </c>
      <c r="DK15" s="5">
        <v>0.94087559921948505</v>
      </c>
      <c r="DL15" s="5">
        <v>1.0944372865355221</v>
      </c>
      <c r="DM15" s="5">
        <v>0.80001391072588368</v>
      </c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>
        <v>2.5273041364052067</v>
      </c>
      <c r="DZ15" s="5">
        <v>1.2245696390289933</v>
      </c>
      <c r="EA15" s="5">
        <v>0.99481404817188002</v>
      </c>
      <c r="EB15" s="5">
        <v>1.7839001636180181</v>
      </c>
      <c r="EC15" s="5">
        <v>3.3255336069482566</v>
      </c>
      <c r="ED15" s="5">
        <v>2.1672735415530999</v>
      </c>
      <c r="EE15" s="5"/>
      <c r="EF15" s="5">
        <v>0.59568106312291447</v>
      </c>
      <c r="EG15" s="5">
        <v>0.32497839239412002</v>
      </c>
      <c r="EH15" s="5">
        <v>0.56339684267827994</v>
      </c>
      <c r="EI15" s="5"/>
      <c r="EJ15" s="5"/>
      <c r="EK15" s="5"/>
    </row>
    <row r="16" spans="1:141" s="6" customFormat="1">
      <c r="A16" s="7">
        <v>2.2132999999999998</v>
      </c>
      <c r="B16" s="5">
        <v>0.26088298489926942</v>
      </c>
      <c r="C16" s="5"/>
      <c r="D16" s="5"/>
      <c r="E16" s="5">
        <v>1.6787610619469026E-2</v>
      </c>
      <c r="F16" s="5"/>
      <c r="G16" s="5">
        <v>0.93289552238805973</v>
      </c>
      <c r="H16" s="5"/>
      <c r="I16" s="5">
        <v>7.4612403100775193E-3</v>
      </c>
      <c r="J16" s="5"/>
      <c r="K16" s="5"/>
      <c r="L16" s="5">
        <v>2.7083333333333334E-2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>
        <v>0.26240000000000002</v>
      </c>
      <c r="Y16" s="5">
        <v>0.53623372212945675</v>
      </c>
      <c r="Z16" s="5">
        <v>1.2064102564102563E-2</v>
      </c>
      <c r="AA16" s="5">
        <v>7.6066037735849051E-2</v>
      </c>
      <c r="AB16" s="5"/>
      <c r="AC16" s="5"/>
      <c r="AD16" s="5"/>
      <c r="AE16" s="5"/>
      <c r="AF16" s="5"/>
      <c r="AG16" s="5">
        <v>7.6066037735849051E-2</v>
      </c>
      <c r="AH16" s="5"/>
      <c r="AI16" s="5"/>
      <c r="AJ16" s="5"/>
      <c r="AK16" s="5">
        <v>130.51649690923477</v>
      </c>
      <c r="AL16" s="5"/>
      <c r="AM16" s="5"/>
      <c r="AN16" s="5">
        <v>24.396544856110076</v>
      </c>
      <c r="AO16" s="5"/>
      <c r="AP16" s="5">
        <v>166.40063545150502</v>
      </c>
      <c r="AQ16" s="5"/>
      <c r="AR16" s="5">
        <v>16.115277777777777</v>
      </c>
      <c r="AS16" s="5"/>
      <c r="AT16" s="5"/>
      <c r="AU16" s="5">
        <v>8.4035714285714285</v>
      </c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>
        <v>98.990505675954594</v>
      </c>
      <c r="BH16" s="5">
        <v>682.00347222222217</v>
      </c>
      <c r="BI16" s="5">
        <v>18.096153846153847</v>
      </c>
      <c r="BJ16" s="5">
        <v>18.031698717948718</v>
      </c>
      <c r="BK16" s="5">
        <v>11.254166666666666</v>
      </c>
      <c r="BL16" s="5"/>
      <c r="BM16" s="5"/>
      <c r="BN16" s="5"/>
      <c r="BO16" s="5"/>
      <c r="BP16" s="5">
        <v>24.809230769230769</v>
      </c>
      <c r="BQ16" s="5"/>
      <c r="BR16" s="5"/>
      <c r="BS16" s="5"/>
      <c r="BT16" s="5">
        <v>18</v>
      </c>
      <c r="BU16" s="5"/>
      <c r="BV16" s="5"/>
      <c r="BW16" s="5">
        <v>5</v>
      </c>
      <c r="BX16" s="5"/>
      <c r="BY16" s="5">
        <v>3</v>
      </c>
      <c r="BZ16" s="5"/>
      <c r="CA16" s="5">
        <v>2</v>
      </c>
      <c r="CB16" s="5"/>
      <c r="CC16" s="5"/>
      <c r="CD16" s="5">
        <v>2</v>
      </c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>
        <v>3</v>
      </c>
      <c r="CQ16" s="5">
        <v>2</v>
      </c>
      <c r="CR16" s="5">
        <v>1</v>
      </c>
      <c r="CS16" s="5">
        <v>2</v>
      </c>
      <c r="CT16" s="5">
        <v>1</v>
      </c>
      <c r="CU16" s="5"/>
      <c r="CV16" s="5"/>
      <c r="CW16" s="5"/>
      <c r="CX16" s="5"/>
      <c r="CY16" s="5">
        <v>1</v>
      </c>
      <c r="CZ16" s="5"/>
      <c r="DA16" s="5"/>
      <c r="DB16" s="5"/>
      <c r="DC16" s="5">
        <v>0.42774833103376353</v>
      </c>
      <c r="DD16" s="5"/>
      <c r="DE16" s="5"/>
      <c r="DF16" s="5">
        <v>0.30504427290671676</v>
      </c>
      <c r="DG16" s="5"/>
      <c r="DH16" s="5">
        <v>0.6926814349262197</v>
      </c>
      <c r="DI16" s="5"/>
      <c r="DJ16" s="5">
        <v>1.5337423312883E-2</v>
      </c>
      <c r="DK16" s="5"/>
      <c r="DL16" s="5"/>
      <c r="DM16" s="5">
        <v>0.20986622073578348</v>
      </c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>
        <v>0.74926972945982662</v>
      </c>
      <c r="DZ16" s="5">
        <v>2.6478946008782998E-2</v>
      </c>
      <c r="EA16" s="5">
        <v>0.53134962805525998</v>
      </c>
      <c r="EB16" s="5">
        <v>0.134945671223275</v>
      </c>
      <c r="EC16" s="5">
        <v>0.26989134244655</v>
      </c>
      <c r="ED16" s="5"/>
      <c r="EE16" s="5"/>
      <c r="EF16" s="5"/>
      <c r="EG16" s="5"/>
      <c r="EH16" s="5">
        <v>0</v>
      </c>
      <c r="EI16" s="5"/>
      <c r="EJ16" s="5"/>
      <c r="EK16" s="5"/>
    </row>
    <row r="17" spans="1:141" s="6" customFormat="1">
      <c r="A17" s="7">
        <v>2.2134999999999998</v>
      </c>
      <c r="B17" s="5">
        <v>0.28754831353176119</v>
      </c>
      <c r="C17" s="5"/>
      <c r="D17" s="5"/>
      <c r="E17" s="5">
        <v>0.49270550031978599</v>
      </c>
      <c r="F17" s="5"/>
      <c r="G17" s="5">
        <v>3.8008928571428569E-2</v>
      </c>
      <c r="H17" s="5"/>
      <c r="I17" s="5">
        <v>1.101111111111111E-2</v>
      </c>
      <c r="J17" s="5"/>
      <c r="K17" s="5"/>
      <c r="L17" s="5">
        <v>0.27086169230769225</v>
      </c>
      <c r="M17" s="5">
        <v>0.75083369946484779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>
        <v>0.29607397584253836</v>
      </c>
      <c r="Y17" s="5"/>
      <c r="Z17" s="5">
        <v>2.1354166666666665E-3</v>
      </c>
      <c r="AA17" s="5">
        <v>1.573860516722143E-2</v>
      </c>
      <c r="AB17" s="5">
        <v>2.4955555555555561E-2</v>
      </c>
      <c r="AC17" s="5">
        <v>1.7222222222222222E-3</v>
      </c>
      <c r="AD17" s="5"/>
      <c r="AE17" s="5"/>
      <c r="AF17" s="5"/>
      <c r="AG17" s="5">
        <v>2.1041369472182595E-3</v>
      </c>
      <c r="AH17" s="5"/>
      <c r="AI17" s="5"/>
      <c r="AJ17" s="5"/>
      <c r="AK17" s="5">
        <v>403.21026272804619</v>
      </c>
      <c r="AL17" s="5"/>
      <c r="AM17" s="5"/>
      <c r="AN17" s="5">
        <v>1149.716931216931</v>
      </c>
      <c r="AO17" s="5"/>
      <c r="AP17" s="5">
        <v>80.320754716981128</v>
      </c>
      <c r="AQ17" s="5"/>
      <c r="AR17" s="5">
        <v>44.044444444444444</v>
      </c>
      <c r="AS17" s="5"/>
      <c r="AT17" s="5">
        <v>28.875</v>
      </c>
      <c r="AU17" s="5">
        <v>176.45033523980894</v>
      </c>
      <c r="AV17" s="5">
        <v>1861.5178571428571</v>
      </c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>
        <v>258.56670427256745</v>
      </c>
      <c r="BH17" s="5"/>
      <c r="BI17" s="5">
        <v>1.2058823529411766</v>
      </c>
      <c r="BJ17" s="5">
        <v>17.60585616438356</v>
      </c>
      <c r="BK17" s="5">
        <v>28.205593607305932</v>
      </c>
      <c r="BL17" s="5">
        <v>1.9375</v>
      </c>
      <c r="BM17" s="5"/>
      <c r="BN17" s="5"/>
      <c r="BO17" s="5"/>
      <c r="BP17" s="5">
        <v>1.4750000000000001</v>
      </c>
      <c r="BQ17" s="5"/>
      <c r="BR17" s="5"/>
      <c r="BS17" s="5"/>
      <c r="BT17" s="5">
        <v>20</v>
      </c>
      <c r="BU17" s="5"/>
      <c r="BV17" s="5"/>
      <c r="BW17" s="5">
        <v>3</v>
      </c>
      <c r="BX17" s="5"/>
      <c r="BY17" s="5">
        <v>1</v>
      </c>
      <c r="BZ17" s="5"/>
      <c r="CA17" s="5">
        <v>1</v>
      </c>
      <c r="CB17" s="5"/>
      <c r="CC17" s="5">
        <v>1</v>
      </c>
      <c r="CD17" s="5">
        <v>3</v>
      </c>
      <c r="CE17" s="5">
        <v>1</v>
      </c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>
        <v>8</v>
      </c>
      <c r="CQ17" s="5"/>
      <c r="CR17" s="5">
        <v>2</v>
      </c>
      <c r="CS17" s="5">
        <v>5</v>
      </c>
      <c r="CT17" s="5">
        <v>3</v>
      </c>
      <c r="CU17" s="5">
        <v>1</v>
      </c>
      <c r="CV17" s="5"/>
      <c r="CW17" s="5"/>
      <c r="CX17" s="5"/>
      <c r="CY17" s="5">
        <v>1</v>
      </c>
      <c r="CZ17" s="5"/>
      <c r="DA17" s="5"/>
      <c r="DB17" s="5"/>
      <c r="DC17" s="5">
        <v>1.5251790855066212</v>
      </c>
      <c r="DD17" s="5"/>
      <c r="DE17" s="5"/>
      <c r="DF17" s="5">
        <v>0.34612582781457002</v>
      </c>
      <c r="DG17" s="5"/>
      <c r="DH17" s="5">
        <v>0.16443504815598001</v>
      </c>
      <c r="DI17" s="5"/>
      <c r="DJ17" s="5"/>
      <c r="DK17" s="5"/>
      <c r="DL17" s="5"/>
      <c r="DM17" s="5">
        <v>0.01</v>
      </c>
      <c r="DN17" s="5">
        <v>0.08</v>
      </c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>
        <v>0.10252191078115613</v>
      </c>
      <c r="DZ17" s="5"/>
      <c r="EA17" s="5">
        <v>10.60167310167305</v>
      </c>
      <c r="EB17" s="5">
        <v>0.77667334970490487</v>
      </c>
      <c r="EC17" s="5">
        <v>0.29928518007133803</v>
      </c>
      <c r="ED17" s="5">
        <v>0.95161290322581005</v>
      </c>
      <c r="EE17" s="5"/>
      <c r="EF17" s="5"/>
      <c r="EG17" s="5"/>
      <c r="EH17" s="5">
        <v>2.0338983050846999</v>
      </c>
      <c r="EI17" s="5"/>
      <c r="EJ17" s="5"/>
      <c r="EK17" s="5"/>
    </row>
    <row r="18" spans="1:141" s="6" customFormat="1">
      <c r="A18" s="7">
        <v>2.2153</v>
      </c>
      <c r="B18" s="5">
        <v>3.4403612479474543E-2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>
        <v>4.0399999999999998E-2</v>
      </c>
      <c r="Y18" s="5"/>
      <c r="Z18" s="5">
        <v>2.8407224958949095E-2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>
        <v>24.78235294117647</v>
      </c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>
        <v>47.529411764705884</v>
      </c>
      <c r="BH18" s="5"/>
      <c r="BI18" s="5">
        <v>2.0352941176470587</v>
      </c>
      <c r="BJ18" s="5">
        <v>13.262499999999999</v>
      </c>
      <c r="BK18" s="5">
        <v>13.262499999999999</v>
      </c>
      <c r="BL18" s="5"/>
      <c r="BM18" s="5"/>
      <c r="BN18" s="5"/>
      <c r="BO18" s="5"/>
      <c r="BP18" s="5"/>
      <c r="BQ18" s="5"/>
      <c r="BR18" s="5"/>
      <c r="BS18" s="5"/>
      <c r="BT18" s="5">
        <v>2</v>
      </c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>
        <v>1</v>
      </c>
      <c r="CQ18" s="5"/>
      <c r="CR18" s="5">
        <v>1</v>
      </c>
      <c r="CS18" s="5">
        <v>1</v>
      </c>
      <c r="CT18" s="5">
        <v>1</v>
      </c>
      <c r="CU18" s="5"/>
      <c r="CV18" s="5"/>
      <c r="CW18" s="5"/>
      <c r="CX18" s="5"/>
      <c r="CY18" s="5"/>
      <c r="CZ18" s="5"/>
      <c r="DA18" s="5"/>
      <c r="DB18" s="5"/>
      <c r="DC18" s="5">
        <v>1.23762376237625E-2</v>
      </c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>
        <v>2.4752475247525E-2</v>
      </c>
      <c r="DZ18" s="5"/>
      <c r="EA18" s="5">
        <v>0</v>
      </c>
      <c r="EB18" s="5">
        <v>0</v>
      </c>
      <c r="EC18" s="5">
        <v>0</v>
      </c>
      <c r="ED18" s="5"/>
      <c r="EE18" s="5"/>
      <c r="EF18" s="5"/>
      <c r="EG18" s="5"/>
      <c r="EH18" s="5"/>
      <c r="EI18" s="5"/>
      <c r="EJ18" s="5"/>
      <c r="EK18" s="5"/>
    </row>
    <row r="19" spans="1:141" s="6" customFormat="1">
      <c r="A19" s="7">
        <v>2.4110999999999998</v>
      </c>
      <c r="B19" s="5">
        <v>3.8572835718686985E-2</v>
      </c>
      <c r="C19" s="5"/>
      <c r="D19" s="5"/>
      <c r="E19" s="5">
        <v>4.3326530461165462E-2</v>
      </c>
      <c r="F19" s="5">
        <v>7.1509832601982775E-3</v>
      </c>
      <c r="G19" s="5">
        <v>4.3046036823596139E-2</v>
      </c>
      <c r="H19" s="5"/>
      <c r="I19" s="5">
        <v>1.596173450653518E-2</v>
      </c>
      <c r="J19" s="5">
        <v>7.0293421189121753E-3</v>
      </c>
      <c r="K19" s="5">
        <v>2.0976040893252171E-2</v>
      </c>
      <c r="L19" s="5">
        <v>1.7941236278447122E-2</v>
      </c>
      <c r="M19" s="5">
        <v>3.5603906395310844E-2</v>
      </c>
      <c r="N19" s="5"/>
      <c r="O19" s="5">
        <v>4.0444654157429198E-2</v>
      </c>
      <c r="P19" s="5">
        <v>3.7811851851851856E-3</v>
      </c>
      <c r="Q19" s="5">
        <v>1.6926829268292681E-3</v>
      </c>
      <c r="R19" s="5">
        <v>1.3101092896174863E-3</v>
      </c>
      <c r="S19" s="5"/>
      <c r="T19" s="5"/>
      <c r="U19" s="5"/>
      <c r="V19" s="5"/>
      <c r="W19" s="5"/>
      <c r="X19" s="5">
        <v>0.15786794935259013</v>
      </c>
      <c r="Y19" s="5">
        <v>5.0278909850483097E-2</v>
      </c>
      <c r="Z19" s="5">
        <v>1.684952753099626E-2</v>
      </c>
      <c r="AA19" s="5">
        <v>9.7844998078738393E-3</v>
      </c>
      <c r="AB19" s="5">
        <v>1.116542728586027E-2</v>
      </c>
      <c r="AC19" s="5">
        <v>3.3262798440534158E-3</v>
      </c>
      <c r="AD19" s="5">
        <v>1.8759999999999999E-2</v>
      </c>
      <c r="AE19" s="5"/>
      <c r="AF19" s="5">
        <v>7.1942934191791715E-3</v>
      </c>
      <c r="AG19" s="5">
        <v>2.5179489072232851E-3</v>
      </c>
      <c r="AH19" s="5">
        <v>4.9119202745285173E-3</v>
      </c>
      <c r="AI19" s="5">
        <v>3.1147208661203218E-3</v>
      </c>
      <c r="AJ19" s="5">
        <v>7.6030755821210869E-2</v>
      </c>
      <c r="AK19" s="5">
        <v>30.859978460261573</v>
      </c>
      <c r="AL19" s="5"/>
      <c r="AM19" s="5"/>
      <c r="AN19" s="5">
        <v>42.755026808661121</v>
      </c>
      <c r="AO19" s="5">
        <v>35.53846153846154</v>
      </c>
      <c r="AP19" s="5">
        <v>23.92150535001246</v>
      </c>
      <c r="AQ19" s="5"/>
      <c r="AR19" s="5">
        <v>18.012040524544989</v>
      </c>
      <c r="AS19" s="5">
        <v>5.7537623090706971</v>
      </c>
      <c r="AT19" s="5">
        <v>20.216421808483595</v>
      </c>
      <c r="AU19" s="5">
        <v>26.128833406108694</v>
      </c>
      <c r="AV19" s="5">
        <v>22.686935534591193</v>
      </c>
      <c r="AW19" s="5"/>
      <c r="AX19" s="5">
        <v>43.349819739981029</v>
      </c>
      <c r="AY19" s="5">
        <v>4.5763629842180773</v>
      </c>
      <c r="AZ19" s="5">
        <v>1.474601851851852</v>
      </c>
      <c r="BA19" s="5">
        <v>1.2500940604370665</v>
      </c>
      <c r="BB19" s="5"/>
      <c r="BC19" s="5"/>
      <c r="BD19" s="5"/>
      <c r="BE19" s="5"/>
      <c r="BF19" s="5"/>
      <c r="BG19" s="5">
        <v>31.691451146864718</v>
      </c>
      <c r="BH19" s="5">
        <v>70.431386955408144</v>
      </c>
      <c r="BI19" s="5">
        <v>15.162110581683478</v>
      </c>
      <c r="BJ19" s="5">
        <v>9.2043505067014006</v>
      </c>
      <c r="BK19" s="5">
        <v>7.2183243357301885</v>
      </c>
      <c r="BL19" s="5">
        <v>3.8897828205663214</v>
      </c>
      <c r="BM19" s="5">
        <v>15.633333333333333</v>
      </c>
      <c r="BN19" s="5">
        <v>11.90391304347826</v>
      </c>
      <c r="BO19" s="5">
        <v>6.2314895061458904</v>
      </c>
      <c r="BP19" s="5">
        <v>2.4801489383632243</v>
      </c>
      <c r="BQ19" s="5">
        <v>5.2780404040404045</v>
      </c>
      <c r="BR19" s="5">
        <v>2.3819971352641858</v>
      </c>
      <c r="BS19" s="5">
        <v>61.981803327391567</v>
      </c>
      <c r="BT19" s="5">
        <v>340</v>
      </c>
      <c r="BU19" s="5"/>
      <c r="BV19" s="5"/>
      <c r="BW19" s="5">
        <v>107</v>
      </c>
      <c r="BX19" s="5">
        <v>1</v>
      </c>
      <c r="BY19" s="5">
        <v>27</v>
      </c>
      <c r="BZ19" s="5"/>
      <c r="CA19" s="5">
        <v>43</v>
      </c>
      <c r="CB19" s="5">
        <v>16</v>
      </c>
      <c r="CC19" s="5">
        <v>20</v>
      </c>
      <c r="CD19" s="5">
        <v>24</v>
      </c>
      <c r="CE19" s="5">
        <v>10</v>
      </c>
      <c r="CF19" s="5"/>
      <c r="CG19" s="5">
        <v>10</v>
      </c>
      <c r="CH19" s="5">
        <v>4</v>
      </c>
      <c r="CI19" s="5">
        <v>4</v>
      </c>
      <c r="CJ19" s="5">
        <v>3</v>
      </c>
      <c r="CK19" s="5"/>
      <c r="CL19" s="5"/>
      <c r="CM19" s="5"/>
      <c r="CN19" s="5"/>
      <c r="CO19" s="5"/>
      <c r="CP19" s="5">
        <v>19</v>
      </c>
      <c r="CQ19" s="5">
        <v>23</v>
      </c>
      <c r="CR19" s="5">
        <v>29</v>
      </c>
      <c r="CS19" s="5">
        <v>111</v>
      </c>
      <c r="CT19" s="5">
        <v>29</v>
      </c>
      <c r="CU19" s="5">
        <v>15</v>
      </c>
      <c r="CV19" s="5">
        <v>1</v>
      </c>
      <c r="CW19" s="5">
        <v>2</v>
      </c>
      <c r="CX19" s="5">
        <v>10</v>
      </c>
      <c r="CY19" s="5">
        <v>7</v>
      </c>
      <c r="CZ19" s="5">
        <v>10</v>
      </c>
      <c r="DA19" s="5">
        <v>5</v>
      </c>
      <c r="DB19" s="5">
        <v>4</v>
      </c>
      <c r="DC19" s="5">
        <v>1.073596563561372</v>
      </c>
      <c r="DD19" s="5"/>
      <c r="DE19" s="5"/>
      <c r="DF19" s="5">
        <v>1.3223798928462114</v>
      </c>
      <c r="DG19" s="5">
        <v>0.31305903398926999</v>
      </c>
      <c r="DH19" s="5">
        <v>0.86444363003426461</v>
      </c>
      <c r="DI19" s="5"/>
      <c r="DJ19" s="5">
        <v>0.94276590862978427</v>
      </c>
      <c r="DK19" s="5">
        <v>0.81374191295934584</v>
      </c>
      <c r="DL19" s="5">
        <v>0.44979787021220652</v>
      </c>
      <c r="DM19" s="5">
        <v>1.1258252518501521</v>
      </c>
      <c r="DN19" s="5">
        <v>1.3880192268697003</v>
      </c>
      <c r="DO19" s="5"/>
      <c r="DP19" s="5">
        <v>0.62232243509350305</v>
      </c>
      <c r="DQ19" s="5">
        <v>0.28905838289542002</v>
      </c>
      <c r="DR19" s="5">
        <v>1.368521341463425</v>
      </c>
      <c r="DS19" s="5">
        <v>5.5258524669957332</v>
      </c>
      <c r="DT19" s="5"/>
      <c r="DU19" s="5"/>
      <c r="DV19" s="5"/>
      <c r="DW19" s="5"/>
      <c r="DX19" s="5"/>
      <c r="DY19" s="5">
        <v>0.42634192397651144</v>
      </c>
      <c r="DZ19" s="5">
        <v>1.0765950292518904</v>
      </c>
      <c r="EA19" s="5">
        <v>1.0493503225871676</v>
      </c>
      <c r="EB19" s="5">
        <v>1.0835498263301742</v>
      </c>
      <c r="EC19" s="5">
        <v>0.77898103651175143</v>
      </c>
      <c r="ED19" s="5">
        <v>1.8612461565480023</v>
      </c>
      <c r="EE19" s="5">
        <v>0.54958540630181996</v>
      </c>
      <c r="EF19" s="5">
        <v>0.19855595667869999</v>
      </c>
      <c r="EG19" s="5">
        <v>0.75768103588451807</v>
      </c>
      <c r="EH19" s="5">
        <v>1.1280419179624668</v>
      </c>
      <c r="EI19" s="5">
        <v>0.88148269873571294</v>
      </c>
      <c r="EJ19" s="5">
        <v>1.6672288401254001</v>
      </c>
      <c r="EK19" s="5">
        <v>0.89497738339772748</v>
      </c>
    </row>
    <row r="20" spans="1:141" s="6" customFormat="1">
      <c r="A20" s="7">
        <v>2.4133</v>
      </c>
      <c r="B20" s="5">
        <v>5.7612977687927523E-2</v>
      </c>
      <c r="C20" s="5"/>
      <c r="D20" s="5">
        <v>1.7129999999999999E-2</v>
      </c>
      <c r="E20" s="5">
        <v>7.3792689883477605E-2</v>
      </c>
      <c r="F20" s="5"/>
      <c r="G20" s="5">
        <v>3.9758920066945855E-2</v>
      </c>
      <c r="H20" s="5"/>
      <c r="I20" s="5">
        <v>3.3951625394347866E-2</v>
      </c>
      <c r="J20" s="5">
        <v>8.2846312746608475E-2</v>
      </c>
      <c r="K20" s="5">
        <v>0.20202200944238471</v>
      </c>
      <c r="L20" s="5">
        <v>6.5976578216715195E-2</v>
      </c>
      <c r="M20" s="5">
        <v>8.7970579710144922E-2</v>
      </c>
      <c r="N20" s="5">
        <v>4.9384615384615388E-2</v>
      </c>
      <c r="O20" s="5">
        <v>2.7072069047357424E-2</v>
      </c>
      <c r="P20" s="5">
        <v>1.8126666666666666E-2</v>
      </c>
      <c r="Q20" s="5">
        <v>7.3046985737839397E-3</v>
      </c>
      <c r="R20" s="5">
        <v>3.3502054644808745E-3</v>
      </c>
      <c r="S20" s="5"/>
      <c r="T20" s="5">
        <v>3.3362745098039215E-2</v>
      </c>
      <c r="U20" s="5"/>
      <c r="V20" s="5"/>
      <c r="W20" s="5"/>
      <c r="X20" s="5">
        <v>3.5655144871171128E-2</v>
      </c>
      <c r="Y20" s="5">
        <v>4.9616784127319104E-2</v>
      </c>
      <c r="Z20" s="5">
        <v>3.6269527702906625E-2</v>
      </c>
      <c r="AA20" s="5">
        <v>1.2029152882132445E-2</v>
      </c>
      <c r="AB20" s="5">
        <v>1.8920093097168973E-2</v>
      </c>
      <c r="AC20" s="5">
        <v>5.2866333484434215E-3</v>
      </c>
      <c r="AD20" s="5"/>
      <c r="AE20" s="5">
        <v>4.1277777777777774E-2</v>
      </c>
      <c r="AF20" s="5">
        <v>1.1490446533686634E-2</v>
      </c>
      <c r="AG20" s="5">
        <v>1.4341213241587072E-2</v>
      </c>
      <c r="AH20" s="5">
        <v>1.0188426788523349E-2</v>
      </c>
      <c r="AI20" s="5">
        <v>7.0666352392665754E-4</v>
      </c>
      <c r="AJ20" s="5">
        <v>1.2492102329183723E-2</v>
      </c>
      <c r="AK20" s="5">
        <v>36.178742116298608</v>
      </c>
      <c r="AL20" s="5">
        <v>107.29166666666667</v>
      </c>
      <c r="AM20" s="5">
        <v>9.5166666666666675</v>
      </c>
      <c r="AN20" s="5">
        <v>50.708803024302782</v>
      </c>
      <c r="AO20" s="5"/>
      <c r="AP20" s="5">
        <v>28.114182843096639</v>
      </c>
      <c r="AQ20" s="5"/>
      <c r="AR20" s="5">
        <v>28.564621954638</v>
      </c>
      <c r="AS20" s="5">
        <v>22.322770708166914</v>
      </c>
      <c r="AT20" s="5">
        <v>28.317149946694506</v>
      </c>
      <c r="AU20" s="5">
        <v>38.896604166255571</v>
      </c>
      <c r="AV20" s="5">
        <v>37.426700961343386</v>
      </c>
      <c r="AW20" s="5">
        <v>40.125</v>
      </c>
      <c r="AX20" s="5">
        <v>15.501065520501006</v>
      </c>
      <c r="AY20" s="5">
        <v>8.0474999999999994</v>
      </c>
      <c r="AZ20" s="5">
        <v>3.29011517637143</v>
      </c>
      <c r="BA20" s="5">
        <v>1.8446118874813884</v>
      </c>
      <c r="BB20" s="5"/>
      <c r="BC20" s="5">
        <v>18.394594594594594</v>
      </c>
      <c r="BD20" s="5"/>
      <c r="BE20" s="5"/>
      <c r="BF20" s="5"/>
      <c r="BG20" s="5">
        <v>33.078550576721995</v>
      </c>
      <c r="BH20" s="5">
        <v>44.19866230215564</v>
      </c>
      <c r="BI20" s="5">
        <v>39.463604750816067</v>
      </c>
      <c r="BJ20" s="5">
        <v>9.9421207693352152</v>
      </c>
      <c r="BK20" s="5">
        <v>12.754861916709872</v>
      </c>
      <c r="BL20" s="5">
        <v>2.7346577164344628</v>
      </c>
      <c r="BM20" s="5"/>
      <c r="BN20" s="5">
        <v>32.549378881987579</v>
      </c>
      <c r="BO20" s="5">
        <v>6.5397825864053685</v>
      </c>
      <c r="BP20" s="5">
        <v>9.436916462507936</v>
      </c>
      <c r="BQ20" s="5">
        <v>18.800851828883001</v>
      </c>
      <c r="BR20" s="5">
        <v>0.39407951177237405</v>
      </c>
      <c r="BS20" s="5">
        <v>13.27044612794613</v>
      </c>
      <c r="BT20" s="5">
        <v>337</v>
      </c>
      <c r="BU20" s="5">
        <v>1</v>
      </c>
      <c r="BV20" s="5">
        <v>1</v>
      </c>
      <c r="BW20" s="5">
        <v>103</v>
      </c>
      <c r="BX20" s="5"/>
      <c r="BY20" s="5">
        <v>19</v>
      </c>
      <c r="BZ20" s="5"/>
      <c r="CA20" s="5">
        <v>49</v>
      </c>
      <c r="CB20" s="5">
        <v>17</v>
      </c>
      <c r="CC20" s="5">
        <v>22</v>
      </c>
      <c r="CD20" s="5">
        <v>26</v>
      </c>
      <c r="CE20" s="5">
        <v>6</v>
      </c>
      <c r="CF20" s="5">
        <v>1</v>
      </c>
      <c r="CG20" s="5">
        <v>8</v>
      </c>
      <c r="CH20" s="5">
        <v>2</v>
      </c>
      <c r="CI20" s="5">
        <v>11</v>
      </c>
      <c r="CJ20" s="5">
        <v>7</v>
      </c>
      <c r="CK20" s="5"/>
      <c r="CL20" s="5">
        <v>1</v>
      </c>
      <c r="CM20" s="5"/>
      <c r="CN20" s="5"/>
      <c r="CO20" s="5"/>
      <c r="CP20" s="5">
        <v>16</v>
      </c>
      <c r="CQ20" s="5">
        <v>14</v>
      </c>
      <c r="CR20" s="5">
        <v>33</v>
      </c>
      <c r="CS20" s="5">
        <v>116</v>
      </c>
      <c r="CT20" s="5">
        <v>29</v>
      </c>
      <c r="CU20" s="5">
        <v>8</v>
      </c>
      <c r="CV20" s="5"/>
      <c r="CW20" s="5">
        <v>2</v>
      </c>
      <c r="CX20" s="5">
        <v>18</v>
      </c>
      <c r="CY20" s="5">
        <v>9</v>
      </c>
      <c r="CZ20" s="5">
        <v>8</v>
      </c>
      <c r="DA20" s="5">
        <v>3</v>
      </c>
      <c r="DB20" s="5">
        <v>7</v>
      </c>
      <c r="DC20" s="5">
        <v>3.3477780682189371</v>
      </c>
      <c r="DD20" s="5">
        <v>0.66912366912367005</v>
      </c>
      <c r="DE20" s="5">
        <v>0.66654288897141001</v>
      </c>
      <c r="DF20" s="5">
        <v>3.531071875374352</v>
      </c>
      <c r="DG20" s="5"/>
      <c r="DH20" s="5">
        <v>3.3730676980905678</v>
      </c>
      <c r="DI20" s="5"/>
      <c r="DJ20" s="5">
        <v>3.3196552629774234</v>
      </c>
      <c r="DK20" s="5">
        <v>1.4917546568977051</v>
      </c>
      <c r="DL20" s="5">
        <v>2.1891817460399876</v>
      </c>
      <c r="DM20" s="5">
        <v>2.6811199300240163</v>
      </c>
      <c r="DN20" s="5">
        <v>2.4583523475973665</v>
      </c>
      <c r="DO20" s="5">
        <v>0.74454828660436001</v>
      </c>
      <c r="DP20" s="5">
        <v>3.9034067460536637</v>
      </c>
      <c r="DQ20" s="5">
        <v>2.3204619345347499</v>
      </c>
      <c r="DR20" s="5">
        <v>5.0298840165888059</v>
      </c>
      <c r="DS20" s="5">
        <v>2.5768256176077284</v>
      </c>
      <c r="DT20" s="5"/>
      <c r="DU20" s="5">
        <v>1.8807206160104999</v>
      </c>
      <c r="DV20" s="5"/>
      <c r="DW20" s="5"/>
      <c r="DX20" s="5"/>
      <c r="DY20" s="5">
        <v>3.9471440996911871</v>
      </c>
      <c r="DZ20" s="5">
        <v>1.6796139001533879</v>
      </c>
      <c r="EA20" s="5">
        <v>5.52518336432742</v>
      </c>
      <c r="EB20" s="5">
        <v>4.3401882668662628</v>
      </c>
      <c r="EC20" s="5">
        <v>3.4314419833517751</v>
      </c>
      <c r="ED20" s="5">
        <v>5.1749880934682881</v>
      </c>
      <c r="EE20" s="5"/>
      <c r="EF20" s="5">
        <v>0.77687371452074994</v>
      </c>
      <c r="EG20" s="5">
        <v>10.882058507451925</v>
      </c>
      <c r="EH20" s="5">
        <v>4.8252657912109536</v>
      </c>
      <c r="EI20" s="5">
        <v>3.3393295496221502</v>
      </c>
      <c r="EJ20" s="5">
        <v>1.2084512254360833</v>
      </c>
      <c r="EK20" s="5">
        <v>2.3051511272058685</v>
      </c>
    </row>
    <row r="21" spans="1:141" s="6" customFormat="1">
      <c r="A21" s="7">
        <v>2.4150999999999998</v>
      </c>
      <c r="B21" s="5">
        <v>6.5328750485256354E-2</v>
      </c>
      <c r="C21" s="5"/>
      <c r="D21" s="5">
        <v>1.0250000000000001E-3</v>
      </c>
      <c r="E21" s="5">
        <v>7.7126441798941792E-2</v>
      </c>
      <c r="F21" s="5"/>
      <c r="G21" s="5">
        <v>0.13789963475684136</v>
      </c>
      <c r="H21" s="5"/>
      <c r="I21" s="5">
        <v>2.491048529411765E-2</v>
      </c>
      <c r="J21" s="5">
        <v>1.9003124999999999E-2</v>
      </c>
      <c r="K21" s="5">
        <v>3.8774774545405816E-2</v>
      </c>
      <c r="L21" s="5"/>
      <c r="M21" s="5"/>
      <c r="N21" s="5"/>
      <c r="O21" s="5">
        <v>7.9828571428571429E-2</v>
      </c>
      <c r="P21" s="5"/>
      <c r="Q21" s="5"/>
      <c r="R21" s="5"/>
      <c r="S21" s="5"/>
      <c r="T21" s="5"/>
      <c r="U21" s="5"/>
      <c r="V21" s="5"/>
      <c r="W21" s="5"/>
      <c r="X21" s="5">
        <v>6.475784240150094E-2</v>
      </c>
      <c r="Y21" s="5">
        <v>5.1055658684749589E-3</v>
      </c>
      <c r="Z21" s="5"/>
      <c r="AA21" s="5">
        <v>1.4416826412233233E-3</v>
      </c>
      <c r="AB21" s="5">
        <v>1.607230303030303E-3</v>
      </c>
      <c r="AC21" s="5">
        <v>9.6360655737704924E-4</v>
      </c>
      <c r="AD21" s="5"/>
      <c r="AE21" s="5"/>
      <c r="AF21" s="5"/>
      <c r="AG21" s="5"/>
      <c r="AH21" s="5">
        <v>2.1733333333333335E-3</v>
      </c>
      <c r="AI21" s="5"/>
      <c r="AJ21" s="5"/>
      <c r="AK21" s="5">
        <v>60.613727341507271</v>
      </c>
      <c r="AL21" s="5"/>
      <c r="AM21" s="5">
        <v>2.46</v>
      </c>
      <c r="AN21" s="5">
        <v>67.964741019214713</v>
      </c>
      <c r="AO21" s="5"/>
      <c r="AP21" s="5">
        <v>145.538139540061</v>
      </c>
      <c r="AQ21" s="5"/>
      <c r="AR21" s="5">
        <v>34.899475057355488</v>
      </c>
      <c r="AS21" s="5">
        <v>8.6871428571428577</v>
      </c>
      <c r="AT21" s="5">
        <v>32.939645550527906</v>
      </c>
      <c r="AU21" s="5"/>
      <c r="AV21" s="5"/>
      <c r="AW21" s="5"/>
      <c r="AX21" s="5">
        <v>79.828571428571422</v>
      </c>
      <c r="AY21" s="5"/>
      <c r="AZ21" s="5"/>
      <c r="BA21" s="5"/>
      <c r="BB21" s="5"/>
      <c r="BC21" s="5"/>
      <c r="BD21" s="5"/>
      <c r="BE21" s="5"/>
      <c r="BF21" s="5"/>
      <c r="BG21" s="5">
        <v>31.195382028517621</v>
      </c>
      <c r="BH21" s="5">
        <v>9.6216666666666661</v>
      </c>
      <c r="BI21" s="5"/>
      <c r="BJ21" s="5">
        <v>1.8528105248259186</v>
      </c>
      <c r="BK21" s="5">
        <v>1.6074326820603908</v>
      </c>
      <c r="BL21" s="5">
        <v>1.9583333333333335</v>
      </c>
      <c r="BM21" s="5"/>
      <c r="BN21" s="5"/>
      <c r="BO21" s="5"/>
      <c r="BP21" s="5"/>
      <c r="BQ21" s="5">
        <v>1.6464646464646464</v>
      </c>
      <c r="BR21" s="5"/>
      <c r="BS21" s="5"/>
      <c r="BT21" s="5">
        <v>26</v>
      </c>
      <c r="BU21" s="5"/>
      <c r="BV21" s="5">
        <v>1</v>
      </c>
      <c r="BW21" s="5">
        <v>6</v>
      </c>
      <c r="BX21" s="5"/>
      <c r="BY21" s="5">
        <v>5</v>
      </c>
      <c r="BZ21" s="5"/>
      <c r="CA21" s="5">
        <v>4</v>
      </c>
      <c r="CB21" s="5">
        <v>1</v>
      </c>
      <c r="CC21" s="5">
        <v>2</v>
      </c>
      <c r="CD21" s="5"/>
      <c r="CE21" s="5"/>
      <c r="CF21" s="5"/>
      <c r="CG21" s="5">
        <v>1</v>
      </c>
      <c r="CH21" s="5"/>
      <c r="CI21" s="5"/>
      <c r="CJ21" s="5"/>
      <c r="CK21" s="5"/>
      <c r="CL21" s="5"/>
      <c r="CM21" s="5"/>
      <c r="CN21" s="5"/>
      <c r="CO21" s="5"/>
      <c r="CP21" s="5">
        <v>4</v>
      </c>
      <c r="CQ21" s="5">
        <v>2</v>
      </c>
      <c r="CR21" s="5"/>
      <c r="CS21" s="5">
        <v>9</v>
      </c>
      <c r="CT21" s="5">
        <v>5</v>
      </c>
      <c r="CU21" s="5">
        <v>2</v>
      </c>
      <c r="CV21" s="5"/>
      <c r="CW21" s="5"/>
      <c r="CX21" s="5"/>
      <c r="CY21" s="5"/>
      <c r="CZ21" s="5">
        <v>1</v>
      </c>
      <c r="DA21" s="5"/>
      <c r="DB21" s="5"/>
      <c r="DC21" s="5">
        <v>0.87855917931515881</v>
      </c>
      <c r="DD21" s="5"/>
      <c r="DE21" s="5">
        <v>1.3205417607223</v>
      </c>
      <c r="DF21" s="5">
        <v>0.47963717642757214</v>
      </c>
      <c r="DG21" s="5"/>
      <c r="DH21" s="5">
        <v>0.33918497949712961</v>
      </c>
      <c r="DI21" s="5"/>
      <c r="DJ21" s="5">
        <v>2.4166418661483751</v>
      </c>
      <c r="DK21" s="5">
        <v>5.6189424610476997E-2</v>
      </c>
      <c r="DL21" s="5">
        <v>4.4999999999999998E-2</v>
      </c>
      <c r="DM21" s="5"/>
      <c r="DN21" s="5"/>
      <c r="DO21" s="5"/>
      <c r="DP21" s="5">
        <v>5.0486163051608003E-2</v>
      </c>
      <c r="DQ21" s="5"/>
      <c r="DR21" s="5"/>
      <c r="DS21" s="5"/>
      <c r="DT21" s="5"/>
      <c r="DU21" s="5"/>
      <c r="DV21" s="5"/>
      <c r="DW21" s="5"/>
      <c r="DX21" s="5"/>
      <c r="DY21" s="5">
        <v>3.0473635090993998</v>
      </c>
      <c r="DZ21" s="5">
        <v>0.50152142161635005</v>
      </c>
      <c r="EA21" s="5"/>
      <c r="EB21" s="5">
        <v>2.3626144886358378</v>
      </c>
      <c r="EC21" s="5">
        <v>2.5466965899109399</v>
      </c>
      <c r="ED21" s="5">
        <v>1.4821428571429001</v>
      </c>
      <c r="EE21" s="5"/>
      <c r="EF21" s="5"/>
      <c r="EG21" s="5"/>
      <c r="EH21" s="5"/>
      <c r="EI21" s="5">
        <v>2.6552901023890998</v>
      </c>
      <c r="EJ21" s="5"/>
      <c r="EK21" s="5"/>
    </row>
    <row r="22" spans="1:141" s="6" customFormat="1">
      <c r="A22" s="7">
        <v>2.4157000000000002</v>
      </c>
      <c r="B22" s="5">
        <v>6.5141246248290846E-2</v>
      </c>
      <c r="C22" s="5"/>
      <c r="D22" s="5"/>
      <c r="E22" s="5">
        <v>7.8247333877995651E-2</v>
      </c>
      <c r="F22" s="5"/>
      <c r="G22" s="5">
        <v>2.0241111111111112E-2</v>
      </c>
      <c r="H22" s="5"/>
      <c r="I22" s="5"/>
      <c r="J22" s="5"/>
      <c r="K22" s="5">
        <v>1.7743926460932369E-2</v>
      </c>
      <c r="L22" s="5"/>
      <c r="M22" s="5"/>
      <c r="N22" s="5"/>
      <c r="O22" s="5">
        <v>1.8293333333333335E-2</v>
      </c>
      <c r="P22" s="5"/>
      <c r="Q22" s="5"/>
      <c r="R22" s="5"/>
      <c r="S22" s="5"/>
      <c r="T22" s="5"/>
      <c r="U22" s="5"/>
      <c r="V22" s="5"/>
      <c r="W22" s="5"/>
      <c r="X22" s="5">
        <v>0.2535</v>
      </c>
      <c r="Y22" s="5">
        <v>8.4036449544380703E-3</v>
      </c>
      <c r="Z22" s="5"/>
      <c r="AA22" s="5">
        <v>1.8679999999999999E-2</v>
      </c>
      <c r="AB22" s="5"/>
      <c r="AC22" s="5"/>
      <c r="AD22" s="5"/>
      <c r="AE22" s="5"/>
      <c r="AF22" s="5"/>
      <c r="AG22" s="5">
        <v>1.8679999999999999E-2</v>
      </c>
      <c r="AH22" s="5"/>
      <c r="AI22" s="5"/>
      <c r="AJ22" s="5"/>
      <c r="AK22" s="5">
        <v>34.372879035309666</v>
      </c>
      <c r="AL22" s="5"/>
      <c r="AM22" s="5"/>
      <c r="AN22" s="5">
        <v>46.202734082397001</v>
      </c>
      <c r="AO22" s="5"/>
      <c r="AP22" s="5">
        <v>24.026804915514596</v>
      </c>
      <c r="AQ22" s="5"/>
      <c r="AR22" s="5"/>
      <c r="AS22" s="5"/>
      <c r="AT22" s="5">
        <v>15.285067873303168</v>
      </c>
      <c r="AU22" s="5"/>
      <c r="AV22" s="5"/>
      <c r="AW22" s="5"/>
      <c r="AX22" s="5">
        <v>37.081081081081081</v>
      </c>
      <c r="AY22" s="5"/>
      <c r="AZ22" s="5"/>
      <c r="BA22" s="5"/>
      <c r="BB22" s="5"/>
      <c r="BC22" s="5"/>
      <c r="BD22" s="5"/>
      <c r="BE22" s="5"/>
      <c r="BF22" s="5"/>
      <c r="BG22" s="5">
        <v>40.238095238095241</v>
      </c>
      <c r="BH22" s="5">
        <v>18.260000000000002</v>
      </c>
      <c r="BI22" s="5"/>
      <c r="BJ22" s="5">
        <v>9.34</v>
      </c>
      <c r="BK22" s="5"/>
      <c r="BL22" s="5"/>
      <c r="BM22" s="5"/>
      <c r="BN22" s="5"/>
      <c r="BO22" s="5"/>
      <c r="BP22" s="5">
        <v>9.34</v>
      </c>
      <c r="BQ22" s="5"/>
      <c r="BR22" s="5"/>
      <c r="BS22" s="5"/>
      <c r="BT22" s="5">
        <v>10</v>
      </c>
      <c r="BU22" s="5"/>
      <c r="BV22" s="5"/>
      <c r="BW22" s="5">
        <v>4</v>
      </c>
      <c r="BX22" s="5"/>
      <c r="BY22" s="5">
        <v>2</v>
      </c>
      <c r="BZ22" s="5"/>
      <c r="CA22" s="5"/>
      <c r="CB22" s="5"/>
      <c r="CC22" s="5">
        <v>1</v>
      </c>
      <c r="CD22" s="5"/>
      <c r="CE22" s="5"/>
      <c r="CF22" s="5"/>
      <c r="CG22" s="5">
        <v>1</v>
      </c>
      <c r="CH22" s="5"/>
      <c r="CI22" s="5"/>
      <c r="CJ22" s="5"/>
      <c r="CK22" s="5"/>
      <c r="CL22" s="5"/>
      <c r="CM22" s="5"/>
      <c r="CN22" s="5"/>
      <c r="CO22" s="5"/>
      <c r="CP22" s="5">
        <v>1</v>
      </c>
      <c r="CQ22" s="5">
        <v>1</v>
      </c>
      <c r="CR22" s="5"/>
      <c r="CS22" s="5">
        <v>1</v>
      </c>
      <c r="CT22" s="5"/>
      <c r="CU22" s="5"/>
      <c r="CV22" s="5"/>
      <c r="CW22" s="5"/>
      <c r="CX22" s="5"/>
      <c r="CY22" s="5">
        <v>1</v>
      </c>
      <c r="CZ22" s="5"/>
      <c r="DA22" s="5"/>
      <c r="DB22" s="5"/>
      <c r="DC22" s="5">
        <v>0.1912714617405844</v>
      </c>
      <c r="DD22" s="5"/>
      <c r="DE22" s="5"/>
      <c r="DF22" s="5">
        <v>0.11806968304216502</v>
      </c>
      <c r="DG22" s="5"/>
      <c r="DH22" s="5">
        <v>0.39556149732620499</v>
      </c>
      <c r="DI22" s="5"/>
      <c r="DJ22" s="5"/>
      <c r="DK22" s="5"/>
      <c r="DL22" s="5">
        <v>0.25</v>
      </c>
      <c r="DM22" s="5"/>
      <c r="DN22" s="5"/>
      <c r="DO22" s="5"/>
      <c r="DP22" s="5">
        <v>0.13483965014577001</v>
      </c>
      <c r="DQ22" s="5"/>
      <c r="DR22" s="5"/>
      <c r="DS22" s="5"/>
      <c r="DT22" s="5"/>
      <c r="DU22" s="5"/>
      <c r="DV22" s="5"/>
      <c r="DW22" s="5"/>
      <c r="DX22" s="5"/>
      <c r="DY22" s="5"/>
      <c r="DZ22" s="5">
        <v>0</v>
      </c>
      <c r="EA22" s="5"/>
      <c r="EB22" s="5">
        <v>0.10645848119233001</v>
      </c>
      <c r="EC22" s="5"/>
      <c r="ED22" s="5"/>
      <c r="EE22" s="5"/>
      <c r="EF22" s="5"/>
      <c r="EG22" s="5"/>
      <c r="EH22" s="5">
        <v>0.10645848119233001</v>
      </c>
      <c r="EI22" s="5"/>
      <c r="EJ22" s="5"/>
      <c r="EK22" s="5"/>
    </row>
    <row r="23" spans="1:141" s="6" customFormat="1">
      <c r="A23" s="7">
        <v>2.4226999999999999</v>
      </c>
      <c r="B23" s="5">
        <v>7.7299899238654421E-2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>
        <v>0.11196341463414633</v>
      </c>
      <c r="Z23" s="5">
        <v>7.9728684476706134E-3</v>
      </c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>
        <v>106.19873563218391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>
        <v>158.29310344827587</v>
      </c>
      <c r="BI23" s="5">
        <v>2.0099999999999998</v>
      </c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>
        <v>3</v>
      </c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>
        <v>2</v>
      </c>
      <c r="CR23" s="5">
        <v>1</v>
      </c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>
        <v>1.0593034825870666</v>
      </c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>
        <v>0.88</v>
      </c>
      <c r="EA23" s="5">
        <v>1.4179104477611999</v>
      </c>
      <c r="EB23" s="5"/>
      <c r="EC23" s="5"/>
      <c r="ED23" s="5"/>
      <c r="EE23" s="5"/>
      <c r="EF23" s="5"/>
      <c r="EG23" s="5"/>
      <c r="EH23" s="5"/>
      <c r="EI23" s="5"/>
      <c r="EJ23" s="5"/>
      <c r="EK23" s="5"/>
    </row>
    <row r="24" spans="1:141" s="6" customFormat="1">
      <c r="A24" s="7">
        <v>2.4235000000000002</v>
      </c>
      <c r="B24" s="5">
        <v>5.3256895589056386E-2</v>
      </c>
      <c r="C24" s="5"/>
      <c r="D24" s="5"/>
      <c r="E24" s="5"/>
      <c r="F24" s="5"/>
      <c r="G24" s="5"/>
      <c r="H24" s="5"/>
      <c r="I24" s="5"/>
      <c r="J24" s="5">
        <v>8.0402010050251258E-4</v>
      </c>
      <c r="K24" s="5">
        <v>8.876666666666666E-2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>
        <v>7.0199999999999999E-2</v>
      </c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>
        <v>36.170912062765609</v>
      </c>
      <c r="AL24" s="5"/>
      <c r="AM24" s="5"/>
      <c r="AN24" s="5"/>
      <c r="AO24" s="5"/>
      <c r="AP24" s="5"/>
      <c r="AQ24" s="5"/>
      <c r="AR24" s="5"/>
      <c r="AS24" s="5">
        <v>0.99378881987577639</v>
      </c>
      <c r="AT24" s="5">
        <v>70.078947368421055</v>
      </c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>
        <v>37.44</v>
      </c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>
        <v>3</v>
      </c>
      <c r="BU24" s="5"/>
      <c r="BV24" s="5"/>
      <c r="BW24" s="5"/>
      <c r="BX24" s="5"/>
      <c r="BY24" s="5"/>
      <c r="BZ24" s="5"/>
      <c r="CA24" s="5"/>
      <c r="CB24" s="5">
        <v>1</v>
      </c>
      <c r="CC24" s="5">
        <v>1</v>
      </c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>
        <v>1</v>
      </c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>
        <v>1.0772127255460591</v>
      </c>
      <c r="DD24" s="5"/>
      <c r="DE24" s="5"/>
      <c r="DF24" s="5"/>
      <c r="DG24" s="5"/>
      <c r="DH24" s="5"/>
      <c r="DI24" s="5"/>
      <c r="DJ24" s="5"/>
      <c r="DK24" s="5">
        <v>2.44</v>
      </c>
      <c r="DL24" s="5">
        <v>0.74</v>
      </c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>
        <v>5.1638176638176998E-2</v>
      </c>
      <c r="EB24" s="5"/>
      <c r="EC24" s="5"/>
      <c r="ED24" s="5"/>
      <c r="EE24" s="5"/>
      <c r="EF24" s="5"/>
      <c r="EG24" s="5"/>
      <c r="EH24" s="5"/>
      <c r="EI24" s="5"/>
      <c r="EJ24" s="5"/>
      <c r="EK24" s="5"/>
    </row>
    <row r="25" spans="1:141" s="6" customFormat="1">
      <c r="A25" s="7">
        <v>2.4236</v>
      </c>
      <c r="B25" s="5">
        <v>5.6688670201502665E-2</v>
      </c>
      <c r="C25" s="5"/>
      <c r="D25" s="5">
        <v>2.1916666666666668E-3</v>
      </c>
      <c r="E25" s="5">
        <v>9.5249141097193665E-2</v>
      </c>
      <c r="F25" s="5">
        <v>1.6360582913483936E-2</v>
      </c>
      <c r="G25" s="5">
        <v>3.4976980866123351E-2</v>
      </c>
      <c r="H25" s="5">
        <v>0.1181010101010101</v>
      </c>
      <c r="I25" s="5">
        <v>2.939477775245181E-2</v>
      </c>
      <c r="J25" s="5">
        <v>3.2721727361149582E-2</v>
      </c>
      <c r="K25" s="5">
        <v>0.10454665933554494</v>
      </c>
      <c r="L25" s="5">
        <v>0.13097007457406343</v>
      </c>
      <c r="M25" s="5">
        <v>3.6041490626110138E-2</v>
      </c>
      <c r="N25" s="5">
        <v>1.4922710386325236E-2</v>
      </c>
      <c r="O25" s="5">
        <v>2.717996224881775E-2</v>
      </c>
      <c r="P25" s="5">
        <v>1.1085185185185184E-2</v>
      </c>
      <c r="Q25" s="5">
        <v>3.8760035339551406E-2</v>
      </c>
      <c r="R25" s="5">
        <v>1.9207617714120346E-2</v>
      </c>
      <c r="S25" s="5">
        <v>5.1799999999999997E-3</v>
      </c>
      <c r="T25" s="5">
        <v>2.7764705882352941E-2</v>
      </c>
      <c r="U25" s="5"/>
      <c r="V25" s="5"/>
      <c r="W25" s="5"/>
      <c r="X25" s="5">
        <v>6.4749111000017553E-2</v>
      </c>
      <c r="Y25" s="5">
        <v>6.1136112614911579E-2</v>
      </c>
      <c r="Z25" s="5">
        <v>2.7098504333114184E-2</v>
      </c>
      <c r="AA25" s="5">
        <v>2.1618784300441226E-2</v>
      </c>
      <c r="AB25" s="5">
        <v>1.7776931943147958E-2</v>
      </c>
      <c r="AC25" s="5">
        <v>9.1674074189521358E-3</v>
      </c>
      <c r="AD25" s="5"/>
      <c r="AE25" s="5">
        <v>1.941391441619383E-2</v>
      </c>
      <c r="AF25" s="5">
        <v>1.8882535954188415E-2</v>
      </c>
      <c r="AG25" s="5">
        <v>3.3447171087398732E-2</v>
      </c>
      <c r="AH25" s="5">
        <v>4.8699635336482382E-2</v>
      </c>
      <c r="AI25" s="5">
        <v>1.0753630327407704E-2</v>
      </c>
      <c r="AJ25" s="5">
        <v>1.5770558558707952E-2</v>
      </c>
      <c r="AK25" s="5">
        <v>47.64639640889785</v>
      </c>
      <c r="AL25" s="5"/>
      <c r="AM25" s="5">
        <v>5.26</v>
      </c>
      <c r="AN25" s="5">
        <v>76.766349418942696</v>
      </c>
      <c r="AO25" s="5">
        <v>81.307692307692307</v>
      </c>
      <c r="AP25" s="5">
        <v>27.789557362807344</v>
      </c>
      <c r="AQ25" s="5">
        <v>36.537500000000001</v>
      </c>
      <c r="AR25" s="5">
        <v>29.902327743793187</v>
      </c>
      <c r="AS25" s="5">
        <v>30.384229289136034</v>
      </c>
      <c r="AT25" s="5">
        <v>48.281633230760249</v>
      </c>
      <c r="AU25" s="5">
        <v>83.34162605509924</v>
      </c>
      <c r="AV25" s="5">
        <v>32.698854977015131</v>
      </c>
      <c r="AW25" s="5">
        <v>10.859423076923077</v>
      </c>
      <c r="AX25" s="5">
        <v>25.799679463520263</v>
      </c>
      <c r="AY25" s="5">
        <v>8.2517647058823531</v>
      </c>
      <c r="AZ25" s="5">
        <v>27.309779395744325</v>
      </c>
      <c r="BA25" s="5">
        <v>13.449168624512577</v>
      </c>
      <c r="BB25" s="5">
        <v>3.0470588235294116</v>
      </c>
      <c r="BC25" s="5">
        <v>15.308108108108108</v>
      </c>
      <c r="BD25" s="5"/>
      <c r="BE25" s="5"/>
      <c r="BF25" s="5"/>
      <c r="BG25" s="5">
        <v>44.153245384253836</v>
      </c>
      <c r="BH25" s="5">
        <v>64.844483497500079</v>
      </c>
      <c r="BI25" s="5">
        <v>32.073879123012667</v>
      </c>
      <c r="BJ25" s="5">
        <v>19.507404262341527</v>
      </c>
      <c r="BK25" s="5">
        <v>14.814712494599583</v>
      </c>
      <c r="BL25" s="5">
        <v>9.6746072091113096</v>
      </c>
      <c r="BM25" s="5"/>
      <c r="BN25" s="5">
        <v>23.531395136778116</v>
      </c>
      <c r="BO25" s="5">
        <v>15.106323543102473</v>
      </c>
      <c r="BP25" s="5">
        <v>24.731419118932834</v>
      </c>
      <c r="BQ25" s="5">
        <v>43.645206008704726</v>
      </c>
      <c r="BR25" s="5">
        <v>6.9411208277378478</v>
      </c>
      <c r="BS25" s="5">
        <v>19.490437881544604</v>
      </c>
      <c r="BT25" s="5">
        <v>461</v>
      </c>
      <c r="BU25" s="5"/>
      <c r="BV25" s="5">
        <v>1</v>
      </c>
      <c r="BW25" s="5">
        <v>128</v>
      </c>
      <c r="BX25" s="5">
        <v>1</v>
      </c>
      <c r="BY25" s="5">
        <v>26</v>
      </c>
      <c r="BZ25" s="5">
        <v>1</v>
      </c>
      <c r="CA25" s="5">
        <v>81</v>
      </c>
      <c r="CB25" s="5">
        <v>30</v>
      </c>
      <c r="CC25" s="5">
        <v>20</v>
      </c>
      <c r="CD25" s="5">
        <v>25</v>
      </c>
      <c r="CE25" s="5">
        <v>14</v>
      </c>
      <c r="CF25" s="5">
        <v>3</v>
      </c>
      <c r="CG25" s="5">
        <v>11</v>
      </c>
      <c r="CH25" s="5">
        <v>4</v>
      </c>
      <c r="CI25" s="5">
        <v>29</v>
      </c>
      <c r="CJ25" s="5">
        <v>19</v>
      </c>
      <c r="CK25" s="5">
        <v>1</v>
      </c>
      <c r="CL25" s="5">
        <v>1</v>
      </c>
      <c r="CM25" s="5"/>
      <c r="CN25" s="5"/>
      <c r="CO25" s="5"/>
      <c r="CP25" s="5">
        <v>18</v>
      </c>
      <c r="CQ25" s="5">
        <v>21</v>
      </c>
      <c r="CR25" s="5">
        <v>27</v>
      </c>
      <c r="CS25" s="5">
        <v>236</v>
      </c>
      <c r="CT25" s="5">
        <v>50</v>
      </c>
      <c r="CU25" s="5">
        <v>34</v>
      </c>
      <c r="CV25" s="5"/>
      <c r="CW25" s="5">
        <v>5</v>
      </c>
      <c r="CX25" s="5">
        <v>13</v>
      </c>
      <c r="CY25" s="5">
        <v>25</v>
      </c>
      <c r="CZ25" s="5">
        <v>25</v>
      </c>
      <c r="DA25" s="5">
        <v>6</v>
      </c>
      <c r="DB25" s="5">
        <v>11</v>
      </c>
      <c r="DC25" s="5">
        <v>0.48437100601715172</v>
      </c>
      <c r="DD25" s="5"/>
      <c r="DE25" s="5">
        <v>0.40983606557377</v>
      </c>
      <c r="DF25" s="5">
        <v>0.61029042536890554</v>
      </c>
      <c r="DG25" s="5">
        <v>3.9093041438624E-2</v>
      </c>
      <c r="DH25" s="5">
        <v>0.31718353283650436</v>
      </c>
      <c r="DI25" s="5">
        <v>3.4211426616490001E-2</v>
      </c>
      <c r="DJ25" s="5">
        <v>0.36231491082171507</v>
      </c>
      <c r="DK25" s="5">
        <v>0.28937463551438358</v>
      </c>
      <c r="DL25" s="5">
        <v>0.75242792435443873</v>
      </c>
      <c r="DM25" s="5">
        <v>0.79255208311155634</v>
      </c>
      <c r="DN25" s="5">
        <v>0.529640517492727</v>
      </c>
      <c r="DO25" s="5">
        <v>0.28498477786834336</v>
      </c>
      <c r="DP25" s="5">
        <v>0.2200435746945168</v>
      </c>
      <c r="DQ25" s="5">
        <v>0.40507777174896004</v>
      </c>
      <c r="DR25" s="5">
        <v>0.32294674477907148</v>
      </c>
      <c r="DS25" s="5">
        <v>0.78536868944968996</v>
      </c>
      <c r="DT25" s="5">
        <v>0.32406730065838002</v>
      </c>
      <c r="DU25" s="5">
        <v>0.21186440677966001</v>
      </c>
      <c r="DV25" s="5"/>
      <c r="DW25" s="5"/>
      <c r="DX25" s="5"/>
      <c r="DY25" s="5">
        <v>0.38051536919655587</v>
      </c>
      <c r="DZ25" s="5">
        <v>0.48474736457247108</v>
      </c>
      <c r="EA25" s="5">
        <v>0.40695269063072992</v>
      </c>
      <c r="EB25" s="5">
        <v>0.37397677025963894</v>
      </c>
      <c r="EC25" s="5">
        <v>0.42090954928666591</v>
      </c>
      <c r="ED25" s="5">
        <v>0.4037016755105029</v>
      </c>
      <c r="EE25" s="5"/>
      <c r="EF25" s="5">
        <v>0.42657778495176596</v>
      </c>
      <c r="EG25" s="5">
        <v>0.45700285194806489</v>
      </c>
      <c r="EH25" s="5">
        <v>0.27137272751369551</v>
      </c>
      <c r="EI25" s="5">
        <v>0.43737417892371905</v>
      </c>
      <c r="EJ25" s="5">
        <v>0.11164512156491464</v>
      </c>
      <c r="EK25" s="5">
        <v>0.23752879469929378</v>
      </c>
    </row>
    <row r="26" spans="1:141" s="6" customFormat="1">
      <c r="A26" s="7">
        <v>2.6120999999999999</v>
      </c>
      <c r="B26" s="5">
        <v>5.6528813158206129E-3</v>
      </c>
      <c r="C26" s="5"/>
      <c r="D26" s="5"/>
      <c r="E26" s="5"/>
      <c r="F26" s="5"/>
      <c r="G26" s="5"/>
      <c r="H26" s="5"/>
      <c r="I26" s="5">
        <v>8.1576144834930777E-3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>
        <v>3.1481481481481482E-3</v>
      </c>
      <c r="Z26" s="5"/>
      <c r="AA26" s="5">
        <v>9.2975521472392644E-2</v>
      </c>
      <c r="AB26" s="5"/>
      <c r="AC26" s="5"/>
      <c r="AD26" s="5"/>
      <c r="AE26" s="5"/>
      <c r="AF26" s="5"/>
      <c r="AG26" s="5"/>
      <c r="AH26" s="5"/>
      <c r="AI26" s="5"/>
      <c r="AJ26" s="5"/>
      <c r="AK26" s="5">
        <v>4.8491950996589015</v>
      </c>
      <c r="AL26" s="5"/>
      <c r="AM26" s="5"/>
      <c r="AN26" s="5">
        <v>6.5555555555555554</v>
      </c>
      <c r="AO26" s="5"/>
      <c r="AP26" s="5"/>
      <c r="AQ26" s="5"/>
      <c r="AR26" s="5">
        <v>4.7129715762273898</v>
      </c>
      <c r="AS26" s="5">
        <v>3.8227272727272728</v>
      </c>
      <c r="AT26" s="5"/>
      <c r="AU26" s="5"/>
      <c r="AV26" s="5"/>
      <c r="AW26" s="5"/>
      <c r="AX26" s="5"/>
      <c r="AY26" s="5"/>
      <c r="AZ26" s="5"/>
      <c r="BA26" s="5">
        <v>1.676923076923077</v>
      </c>
      <c r="BB26" s="5"/>
      <c r="BC26" s="5"/>
      <c r="BD26" s="5"/>
      <c r="BE26" s="5"/>
      <c r="BF26" s="5"/>
      <c r="BG26" s="5"/>
      <c r="BH26" s="5">
        <v>3.6428571428571428</v>
      </c>
      <c r="BI26" s="5">
        <v>9.9830508474576263</v>
      </c>
      <c r="BJ26" s="5">
        <v>13.050844987671447</v>
      </c>
      <c r="BK26" s="5">
        <v>4.8583333333333334</v>
      </c>
      <c r="BL26" s="5"/>
      <c r="BM26" s="5"/>
      <c r="BN26" s="5"/>
      <c r="BO26" s="5"/>
      <c r="BP26" s="5">
        <v>1.9284920634920635</v>
      </c>
      <c r="BQ26" s="5"/>
      <c r="BR26" s="5"/>
      <c r="BS26" s="5"/>
      <c r="BT26" s="5">
        <v>9</v>
      </c>
      <c r="BU26" s="5"/>
      <c r="BV26" s="5"/>
      <c r="BW26" s="5">
        <v>1</v>
      </c>
      <c r="BX26" s="5"/>
      <c r="BY26" s="5"/>
      <c r="BZ26" s="5"/>
      <c r="CA26" s="5">
        <v>3</v>
      </c>
      <c r="CB26" s="5">
        <v>2</v>
      </c>
      <c r="CC26" s="5"/>
      <c r="CD26" s="5"/>
      <c r="CE26" s="5"/>
      <c r="CF26" s="5"/>
      <c r="CG26" s="5"/>
      <c r="CH26" s="5"/>
      <c r="CI26" s="5"/>
      <c r="CJ26" s="5">
        <v>1</v>
      </c>
      <c r="CK26" s="5"/>
      <c r="CL26" s="5"/>
      <c r="CM26" s="5"/>
      <c r="CN26" s="5"/>
      <c r="CO26" s="5"/>
      <c r="CP26" s="5"/>
      <c r="CQ26" s="5">
        <v>1</v>
      </c>
      <c r="CR26" s="5">
        <v>1</v>
      </c>
      <c r="CS26" s="5">
        <v>8</v>
      </c>
      <c r="CT26" s="5">
        <v>1</v>
      </c>
      <c r="CU26" s="5"/>
      <c r="CV26" s="5"/>
      <c r="CW26" s="5"/>
      <c r="CX26" s="5"/>
      <c r="CY26" s="5">
        <v>2</v>
      </c>
      <c r="CZ26" s="5"/>
      <c r="DA26" s="5"/>
      <c r="DB26" s="5"/>
      <c r="DC26" s="5">
        <v>0.45550847457627502</v>
      </c>
      <c r="DD26" s="5"/>
      <c r="DE26" s="5"/>
      <c r="DF26" s="5">
        <v>3.6440677966102002</v>
      </c>
      <c r="DG26" s="5"/>
      <c r="DH26" s="5"/>
      <c r="DI26" s="5"/>
      <c r="DJ26" s="5">
        <v>0</v>
      </c>
      <c r="DK26" s="5">
        <v>0</v>
      </c>
      <c r="DL26" s="5"/>
      <c r="DM26" s="5"/>
      <c r="DN26" s="5"/>
      <c r="DO26" s="5"/>
      <c r="DP26" s="5"/>
      <c r="DQ26" s="5"/>
      <c r="DR26" s="5"/>
      <c r="DS26" s="5">
        <v>0</v>
      </c>
      <c r="DT26" s="5"/>
      <c r="DU26" s="5"/>
      <c r="DV26" s="5"/>
      <c r="DW26" s="5"/>
      <c r="DX26" s="5"/>
      <c r="DY26" s="5"/>
      <c r="DZ26" s="5">
        <v>0</v>
      </c>
      <c r="EA26" s="5">
        <v>0</v>
      </c>
      <c r="EB26" s="5">
        <v>0.37905972026535995</v>
      </c>
      <c r="EC26" s="5">
        <v>0.36020583190395</v>
      </c>
      <c r="ED26" s="5"/>
      <c r="EE26" s="5"/>
      <c r="EF26" s="5"/>
      <c r="EG26" s="5"/>
      <c r="EH26" s="5">
        <v>0</v>
      </c>
      <c r="EI26" s="5"/>
      <c r="EJ26" s="5"/>
      <c r="EK26" s="5"/>
    </row>
    <row r="27" spans="1:141" s="6" customFormat="1">
      <c r="A27" s="7">
        <v>2.6124000000000001</v>
      </c>
      <c r="B27" s="5">
        <v>3.6733522727272726E-2</v>
      </c>
      <c r="C27" s="5"/>
      <c r="D27" s="5"/>
      <c r="E27" s="5"/>
      <c r="F27" s="5"/>
      <c r="G27" s="5"/>
      <c r="H27" s="5"/>
      <c r="I27" s="5">
        <v>3.6733522727272726E-2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>
        <v>112.24446022727273</v>
      </c>
      <c r="AL27" s="5"/>
      <c r="AM27" s="5"/>
      <c r="AN27" s="5"/>
      <c r="AO27" s="5"/>
      <c r="AP27" s="5"/>
      <c r="AQ27" s="5"/>
      <c r="AR27" s="5">
        <v>202.03437500000001</v>
      </c>
      <c r="AS27" s="5"/>
      <c r="AT27" s="5">
        <v>22.454545454545453</v>
      </c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>
        <v>2</v>
      </c>
      <c r="BU27" s="5"/>
      <c r="BV27" s="5"/>
      <c r="BW27" s="5"/>
      <c r="BX27" s="5"/>
      <c r="BY27" s="5"/>
      <c r="BZ27" s="5"/>
      <c r="CA27" s="5">
        <v>1</v>
      </c>
      <c r="CB27" s="5"/>
      <c r="CC27" s="5">
        <v>1</v>
      </c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>
        <v>5.0607287449395001E-2</v>
      </c>
      <c r="DD27" s="5"/>
      <c r="DE27" s="5"/>
      <c r="DF27" s="5"/>
      <c r="DG27" s="5"/>
      <c r="DH27" s="5"/>
      <c r="DI27" s="5"/>
      <c r="DJ27" s="5">
        <v>0</v>
      </c>
      <c r="DK27" s="5"/>
      <c r="DL27" s="5">
        <v>0.10121457489879</v>
      </c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</row>
    <row r="28" spans="1:141" s="6" customFormat="1">
      <c r="A28" s="7">
        <v>2.6212</v>
      </c>
      <c r="B28" s="5">
        <v>4.36999130110277E-2</v>
      </c>
      <c r="C28" s="5"/>
      <c r="D28" s="5"/>
      <c r="E28" s="5">
        <v>3.6341875933182076E-2</v>
      </c>
      <c r="F28" s="5"/>
      <c r="G28" s="5"/>
      <c r="H28" s="5"/>
      <c r="I28" s="5">
        <v>3.2281424515393904E-2</v>
      </c>
      <c r="J28" s="5">
        <v>3.3661111111111107E-2</v>
      </c>
      <c r="K28" s="5">
        <v>8.3527583527583528E-4</v>
      </c>
      <c r="L28" s="5">
        <v>0.53057142857142858</v>
      </c>
      <c r="M28" s="5"/>
      <c r="N28" s="5"/>
      <c r="O28" s="5">
        <v>1.4022948706447465E-2</v>
      </c>
      <c r="P28" s="5"/>
      <c r="Q28" s="5">
        <v>4.9166666666666664E-3</v>
      </c>
      <c r="R28" s="5">
        <v>1.62658393569836E-3</v>
      </c>
      <c r="S28" s="5"/>
      <c r="T28" s="5"/>
      <c r="U28" s="5"/>
      <c r="V28" s="5"/>
      <c r="W28" s="5"/>
      <c r="X28" s="5">
        <v>1.5407602154851281E-2</v>
      </c>
      <c r="Y28" s="5">
        <v>4.7222932004379513E-2</v>
      </c>
      <c r="Z28" s="5">
        <v>1.1199999999999999E-3</v>
      </c>
      <c r="AA28" s="5">
        <v>1.7410760333416039E-2</v>
      </c>
      <c r="AB28" s="5">
        <v>2.538081885770091E-2</v>
      </c>
      <c r="AC28" s="5"/>
      <c r="AD28" s="5"/>
      <c r="AE28" s="5"/>
      <c r="AF28" s="5">
        <v>1.2269275362318841E-2</v>
      </c>
      <c r="AG28" s="5">
        <v>9.0978593272171247E-3</v>
      </c>
      <c r="AH28" s="5">
        <v>1.4999999999999999E-2</v>
      </c>
      <c r="AI28" s="5"/>
      <c r="AJ28" s="5">
        <v>6.8799999999999998E-3</v>
      </c>
      <c r="AK28" s="5">
        <v>31.045419723274374</v>
      </c>
      <c r="AL28" s="5"/>
      <c r="AM28" s="5"/>
      <c r="AN28" s="5">
        <v>40.371587232973717</v>
      </c>
      <c r="AO28" s="5"/>
      <c r="AP28" s="5">
        <v>7.0212765957446805</v>
      </c>
      <c r="AQ28" s="5"/>
      <c r="AR28" s="5">
        <v>38.518534478746687</v>
      </c>
      <c r="AS28" s="5">
        <v>12.21825641025641</v>
      </c>
      <c r="AT28" s="5">
        <v>5.5647058823529409</v>
      </c>
      <c r="AU28" s="5">
        <v>94.423728813559322</v>
      </c>
      <c r="AV28" s="5"/>
      <c r="AW28" s="5"/>
      <c r="AX28" s="5">
        <v>11.526923076923078</v>
      </c>
      <c r="AY28" s="5"/>
      <c r="AZ28" s="5">
        <v>3.5748327759197323</v>
      </c>
      <c r="BA28" s="5">
        <v>5.8113821138211383</v>
      </c>
      <c r="BB28" s="5"/>
      <c r="BC28" s="5"/>
      <c r="BD28" s="5"/>
      <c r="BE28" s="5"/>
      <c r="BF28" s="5"/>
      <c r="BG28" s="5">
        <v>18.623921568627452</v>
      </c>
      <c r="BH28" s="5">
        <v>37.069350649350653</v>
      </c>
      <c r="BI28" s="5">
        <v>12.384242424242426</v>
      </c>
      <c r="BJ28" s="5">
        <v>20.095606670549067</v>
      </c>
      <c r="BK28" s="5">
        <v>20.807396420455987</v>
      </c>
      <c r="BL28" s="5">
        <v>87.956000000000003</v>
      </c>
      <c r="BM28" s="5"/>
      <c r="BN28" s="5">
        <v>131.1</v>
      </c>
      <c r="BO28" s="5">
        <v>4.1289935974389751</v>
      </c>
      <c r="BP28" s="5">
        <v>11.759228135698725</v>
      </c>
      <c r="BQ28" s="5">
        <v>11.914285714285716</v>
      </c>
      <c r="BR28" s="5"/>
      <c r="BS28" s="5">
        <v>2.8779388083735911</v>
      </c>
      <c r="BT28" s="5">
        <v>69</v>
      </c>
      <c r="BU28" s="5"/>
      <c r="BV28" s="5"/>
      <c r="BW28" s="5">
        <v>26</v>
      </c>
      <c r="BX28" s="5"/>
      <c r="BY28" s="5">
        <v>1</v>
      </c>
      <c r="BZ28" s="5"/>
      <c r="CA28" s="5">
        <v>16</v>
      </c>
      <c r="CB28" s="5">
        <v>5</v>
      </c>
      <c r="CC28" s="5">
        <v>1</v>
      </c>
      <c r="CD28" s="5">
        <v>1</v>
      </c>
      <c r="CE28" s="5"/>
      <c r="CF28" s="5"/>
      <c r="CG28" s="5">
        <v>2</v>
      </c>
      <c r="CH28" s="5"/>
      <c r="CI28" s="5">
        <v>2</v>
      </c>
      <c r="CJ28" s="5">
        <v>2</v>
      </c>
      <c r="CK28" s="5"/>
      <c r="CL28" s="5"/>
      <c r="CM28" s="5"/>
      <c r="CN28" s="5"/>
      <c r="CO28" s="5"/>
      <c r="CP28" s="5">
        <v>5</v>
      </c>
      <c r="CQ28" s="5">
        <v>3</v>
      </c>
      <c r="CR28" s="5">
        <v>5</v>
      </c>
      <c r="CS28" s="5">
        <v>30</v>
      </c>
      <c r="CT28" s="5">
        <v>13</v>
      </c>
      <c r="CU28" s="5">
        <v>1</v>
      </c>
      <c r="CV28" s="5"/>
      <c r="CW28" s="5">
        <v>1</v>
      </c>
      <c r="CX28" s="5">
        <v>4</v>
      </c>
      <c r="CY28" s="5">
        <v>3</v>
      </c>
      <c r="CZ28" s="5">
        <v>3</v>
      </c>
      <c r="DA28" s="5"/>
      <c r="DB28" s="5">
        <v>3</v>
      </c>
      <c r="DC28" s="5">
        <v>0.23886803516154242</v>
      </c>
      <c r="DD28" s="5"/>
      <c r="DE28" s="5"/>
      <c r="DF28" s="5">
        <v>0.10524958966821839</v>
      </c>
      <c r="DG28" s="5"/>
      <c r="DH28" s="5">
        <v>0</v>
      </c>
      <c r="DI28" s="5"/>
      <c r="DJ28" s="5">
        <v>0.29183679264976548</v>
      </c>
      <c r="DK28" s="5">
        <v>0.16720772675093817</v>
      </c>
      <c r="DL28" s="5">
        <v>4.4397463002114002E-2</v>
      </c>
      <c r="DM28" s="5">
        <v>0</v>
      </c>
      <c r="DN28" s="5"/>
      <c r="DO28" s="5"/>
      <c r="DP28" s="5">
        <v>0.9350180505415</v>
      </c>
      <c r="DQ28" s="5"/>
      <c r="DR28" s="5">
        <v>0</v>
      </c>
      <c r="DS28" s="5">
        <v>0.40950040950041</v>
      </c>
      <c r="DT28" s="5"/>
      <c r="DU28" s="5"/>
      <c r="DV28" s="5"/>
      <c r="DW28" s="5"/>
      <c r="DX28" s="5"/>
      <c r="DY28" s="5">
        <v>0.42516135525834997</v>
      </c>
      <c r="DZ28" s="5">
        <v>0.67096693817233322</v>
      </c>
      <c r="EA28" s="5">
        <v>0.29475466394071403</v>
      </c>
      <c r="EB28" s="5">
        <v>0.57379121169122149</v>
      </c>
      <c r="EC28" s="5">
        <v>0.48501496146198075</v>
      </c>
      <c r="ED28" s="5">
        <v>8.5577123773741999E-3</v>
      </c>
      <c r="EE28" s="5"/>
      <c r="EF28" s="5">
        <v>0</v>
      </c>
      <c r="EG28" s="5">
        <v>1.3917571751155855</v>
      </c>
      <c r="EH28" s="5">
        <v>8.3472454090149986E-2</v>
      </c>
      <c r="EI28" s="5">
        <v>1.3438356164383334</v>
      </c>
      <c r="EJ28" s="5"/>
      <c r="EK28" s="5">
        <v>0.35034374243524335</v>
      </c>
    </row>
    <row r="29" spans="1:141" s="6" customFormat="1">
      <c r="A29" s="7">
        <v>2.6214</v>
      </c>
      <c r="B29" s="5">
        <v>1.5894368713517573E-3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>
        <v>2.642207076036848E-3</v>
      </c>
      <c r="S29" s="5"/>
      <c r="T29" s="5"/>
      <c r="U29" s="5"/>
      <c r="V29" s="5"/>
      <c r="W29" s="5"/>
      <c r="X29" s="5">
        <v>5.3666666666666663E-4</v>
      </c>
      <c r="Y29" s="5"/>
      <c r="Z29" s="5"/>
      <c r="AA29" s="5">
        <v>4.7097195479079614E-3</v>
      </c>
      <c r="AB29" s="5"/>
      <c r="AC29" s="5">
        <v>4.9815612084768545E-3</v>
      </c>
      <c r="AD29" s="5"/>
      <c r="AE29" s="5"/>
      <c r="AF29" s="5">
        <v>2.1754057868736769E-3</v>
      </c>
      <c r="AG29" s="5"/>
      <c r="AH29" s="5">
        <v>6.7499999999999999E-3</v>
      </c>
      <c r="AI29" s="5">
        <v>5.5633333333333333E-3</v>
      </c>
      <c r="AJ29" s="5"/>
      <c r="AK29" s="5">
        <v>3.458787878787879</v>
      </c>
      <c r="AL29" s="5"/>
      <c r="AM29" s="5"/>
      <c r="AN29" s="5"/>
      <c r="AO29" s="5"/>
      <c r="AP29" s="5"/>
      <c r="AQ29" s="5"/>
      <c r="AR29" s="5">
        <v>6.3466666666666667</v>
      </c>
      <c r="AS29" s="5">
        <v>2.0484848484848484</v>
      </c>
      <c r="AT29" s="5"/>
      <c r="AU29" s="5"/>
      <c r="AV29" s="5"/>
      <c r="AW29" s="5"/>
      <c r="AX29" s="5"/>
      <c r="AY29" s="5"/>
      <c r="AZ29" s="5"/>
      <c r="BA29" s="5">
        <v>2.2200000000000002</v>
      </c>
      <c r="BB29" s="5"/>
      <c r="BC29" s="5"/>
      <c r="BD29" s="5"/>
      <c r="BE29" s="5"/>
      <c r="BF29" s="5"/>
      <c r="BG29" s="5">
        <v>3.22</v>
      </c>
      <c r="BH29" s="5"/>
      <c r="BI29" s="5"/>
      <c r="BJ29" s="5">
        <v>4.8874316807484206</v>
      </c>
      <c r="BK29" s="5"/>
      <c r="BL29" s="5">
        <v>4.9172577914703464</v>
      </c>
      <c r="BM29" s="5"/>
      <c r="BN29" s="5"/>
      <c r="BO29" s="5">
        <v>1.3225</v>
      </c>
      <c r="BP29" s="5"/>
      <c r="BQ29" s="5">
        <v>9</v>
      </c>
      <c r="BR29" s="5">
        <v>10.239263803680982</v>
      </c>
      <c r="BS29" s="5">
        <v>2.3142857142857145</v>
      </c>
      <c r="BT29" s="5">
        <v>4</v>
      </c>
      <c r="BU29" s="5"/>
      <c r="BV29" s="5"/>
      <c r="BW29" s="5"/>
      <c r="BX29" s="5"/>
      <c r="BY29" s="5"/>
      <c r="BZ29" s="5"/>
      <c r="CA29" s="5">
        <v>1</v>
      </c>
      <c r="CB29" s="5">
        <v>1</v>
      </c>
      <c r="CC29" s="5"/>
      <c r="CD29" s="5"/>
      <c r="CE29" s="5"/>
      <c r="CF29" s="5"/>
      <c r="CG29" s="5"/>
      <c r="CH29" s="5"/>
      <c r="CI29" s="5"/>
      <c r="CJ29" s="5">
        <v>1</v>
      </c>
      <c r="CK29" s="5"/>
      <c r="CL29" s="5"/>
      <c r="CM29" s="5"/>
      <c r="CN29" s="5"/>
      <c r="CO29" s="5"/>
      <c r="CP29" s="5">
        <v>1</v>
      </c>
      <c r="CQ29" s="5"/>
      <c r="CR29" s="5"/>
      <c r="CS29" s="5">
        <v>13</v>
      </c>
      <c r="CT29" s="5"/>
      <c r="CU29" s="5">
        <v>8</v>
      </c>
      <c r="CV29" s="5"/>
      <c r="CW29" s="5"/>
      <c r="CX29" s="5">
        <v>2</v>
      </c>
      <c r="CY29" s="5"/>
      <c r="CZ29" s="5">
        <v>1</v>
      </c>
      <c r="DA29" s="5">
        <v>1</v>
      </c>
      <c r="DB29" s="5">
        <v>1</v>
      </c>
      <c r="DC29" s="5">
        <v>6.3040540540540008E-2</v>
      </c>
      <c r="DD29" s="5"/>
      <c r="DE29" s="5"/>
      <c r="DF29" s="5"/>
      <c r="DG29" s="5"/>
      <c r="DH29" s="5"/>
      <c r="DI29" s="5"/>
      <c r="DJ29" s="5">
        <v>0</v>
      </c>
      <c r="DK29" s="5">
        <v>0</v>
      </c>
      <c r="DL29" s="5"/>
      <c r="DM29" s="5"/>
      <c r="DN29" s="5"/>
      <c r="DO29" s="5"/>
      <c r="DP29" s="5"/>
      <c r="DQ29" s="5"/>
      <c r="DR29" s="5"/>
      <c r="DS29" s="5">
        <v>0.16216216216216001</v>
      </c>
      <c r="DT29" s="5"/>
      <c r="DU29" s="5"/>
      <c r="DV29" s="5"/>
      <c r="DW29" s="5"/>
      <c r="DX29" s="5"/>
      <c r="DY29" s="5">
        <v>0.09</v>
      </c>
      <c r="DZ29" s="5"/>
      <c r="EA29" s="5"/>
      <c r="EB29" s="5">
        <v>0.10254661108820801</v>
      </c>
      <c r="EC29" s="5"/>
      <c r="ED29" s="5">
        <v>0.10314829580517225</v>
      </c>
      <c r="EE29" s="5"/>
      <c r="EF29" s="5"/>
      <c r="EG29" s="5">
        <v>0.19895978885266299</v>
      </c>
      <c r="EH29" s="5"/>
      <c r="EI29" s="5">
        <v>0</v>
      </c>
      <c r="EJ29" s="5">
        <v>0.11</v>
      </c>
      <c r="EK29" s="5">
        <v>0</v>
      </c>
    </row>
    <row r="30" spans="1:141" s="6" customFormat="1">
      <c r="A30" s="7">
        <v>2.6217999999999999</v>
      </c>
      <c r="B30" s="5">
        <v>4.5412100863154038E-2</v>
      </c>
      <c r="C30" s="5"/>
      <c r="D30" s="5"/>
      <c r="E30" s="5">
        <v>2.0345017600332044E-2</v>
      </c>
      <c r="F30" s="5"/>
      <c r="G30" s="5">
        <v>4.5801934001670846E-2</v>
      </c>
      <c r="H30" s="5"/>
      <c r="I30" s="5">
        <v>4.0111464208357303E-2</v>
      </c>
      <c r="J30" s="5">
        <v>1.9137558101514945E-2</v>
      </c>
      <c r="K30" s="5">
        <v>0.13200000000000001</v>
      </c>
      <c r="L30" s="5">
        <v>0.16324029074935401</v>
      </c>
      <c r="M30" s="5">
        <v>0.12606666666666666</v>
      </c>
      <c r="N30" s="5">
        <v>1.3384615384615384E-3</v>
      </c>
      <c r="O30" s="5">
        <v>4.9346744186046509E-2</v>
      </c>
      <c r="P30" s="5"/>
      <c r="Q30" s="5">
        <v>1.1598253968253968E-2</v>
      </c>
      <c r="R30" s="5"/>
      <c r="S30" s="5"/>
      <c r="T30" s="5"/>
      <c r="U30" s="5"/>
      <c r="V30" s="5"/>
      <c r="W30" s="5"/>
      <c r="X30" s="5">
        <v>1.8798245614035088E-2</v>
      </c>
      <c r="Y30" s="5">
        <v>7.023375080598844E-2</v>
      </c>
      <c r="Z30" s="5">
        <v>0.11077274289749585</v>
      </c>
      <c r="AA30" s="5">
        <v>4.2503344325300597E-2</v>
      </c>
      <c r="AB30" s="5">
        <v>2.0321515475733135E-2</v>
      </c>
      <c r="AC30" s="5">
        <v>1.5179644808743169E-2</v>
      </c>
      <c r="AD30" s="5"/>
      <c r="AE30" s="5"/>
      <c r="AF30" s="5">
        <v>2.691E-2</v>
      </c>
      <c r="AG30" s="5">
        <v>8.4278879628737521E-2</v>
      </c>
      <c r="AH30" s="5">
        <v>7.0619306418219464E-3</v>
      </c>
      <c r="AI30" s="5"/>
      <c r="AJ30" s="5">
        <v>0.31298905279503109</v>
      </c>
      <c r="AK30" s="5">
        <v>46.380848721317037</v>
      </c>
      <c r="AL30" s="5"/>
      <c r="AM30" s="5"/>
      <c r="AN30" s="5">
        <v>39.10315534876851</v>
      </c>
      <c r="AO30" s="5"/>
      <c r="AP30" s="5">
        <v>18.00990376390077</v>
      </c>
      <c r="AQ30" s="5"/>
      <c r="AR30" s="5">
        <v>36.189296943058523</v>
      </c>
      <c r="AS30" s="5">
        <v>13.632443759551057</v>
      </c>
      <c r="AT30" s="5">
        <v>44.984151898734183</v>
      </c>
      <c r="AU30" s="5">
        <v>175.68574853900711</v>
      </c>
      <c r="AV30" s="5">
        <v>12.606666666666667</v>
      </c>
      <c r="AW30" s="5">
        <v>1.0874999999999999</v>
      </c>
      <c r="AX30" s="5">
        <v>67.285252643948297</v>
      </c>
      <c r="AY30" s="5"/>
      <c r="AZ30" s="5">
        <v>11.807113618763138</v>
      </c>
      <c r="BA30" s="5"/>
      <c r="BB30" s="5"/>
      <c r="BC30" s="5"/>
      <c r="BD30" s="5"/>
      <c r="BE30" s="5"/>
      <c r="BF30" s="5"/>
      <c r="BG30" s="5">
        <v>17.143999999999998</v>
      </c>
      <c r="BH30" s="5">
        <v>56.173500239263994</v>
      </c>
      <c r="BI30" s="5">
        <v>171.54444444444445</v>
      </c>
      <c r="BJ30" s="5">
        <v>37.679114811159778</v>
      </c>
      <c r="BK30" s="5">
        <v>16.166480641074525</v>
      </c>
      <c r="BL30" s="5">
        <v>37.833333333333336</v>
      </c>
      <c r="BM30" s="5"/>
      <c r="BN30" s="5"/>
      <c r="BO30" s="5">
        <v>12.251666666666667</v>
      </c>
      <c r="BP30" s="5">
        <v>40.8704071493963</v>
      </c>
      <c r="BQ30" s="5">
        <v>8.5603816031607689</v>
      </c>
      <c r="BR30" s="5"/>
      <c r="BS30" s="5">
        <v>301.72777777777776</v>
      </c>
      <c r="BT30" s="5">
        <v>66</v>
      </c>
      <c r="BU30" s="5"/>
      <c r="BV30" s="5"/>
      <c r="BW30" s="5">
        <v>18</v>
      </c>
      <c r="BX30" s="5"/>
      <c r="BY30" s="5">
        <v>4</v>
      </c>
      <c r="BZ30" s="5"/>
      <c r="CA30" s="5">
        <v>14</v>
      </c>
      <c r="CB30" s="5">
        <v>8</v>
      </c>
      <c r="CC30" s="5">
        <v>2</v>
      </c>
      <c r="CD30" s="5">
        <v>3</v>
      </c>
      <c r="CE30" s="5">
        <v>1</v>
      </c>
      <c r="CF30" s="5">
        <v>1</v>
      </c>
      <c r="CG30" s="5">
        <v>2</v>
      </c>
      <c r="CH30" s="5"/>
      <c r="CI30" s="5">
        <v>3</v>
      </c>
      <c r="CJ30" s="5"/>
      <c r="CK30" s="5"/>
      <c r="CL30" s="5"/>
      <c r="CM30" s="5"/>
      <c r="CN30" s="5"/>
      <c r="CO30" s="5"/>
      <c r="CP30" s="5">
        <v>1</v>
      </c>
      <c r="CQ30" s="5">
        <v>6</v>
      </c>
      <c r="CR30" s="5">
        <v>3</v>
      </c>
      <c r="CS30" s="5">
        <v>40</v>
      </c>
      <c r="CT30" s="5">
        <v>9</v>
      </c>
      <c r="CU30" s="5">
        <v>3</v>
      </c>
      <c r="CV30" s="5"/>
      <c r="CW30" s="5"/>
      <c r="CX30" s="5">
        <v>2</v>
      </c>
      <c r="CY30" s="5">
        <v>6</v>
      </c>
      <c r="CZ30" s="5">
        <v>6</v>
      </c>
      <c r="DA30" s="5"/>
      <c r="DB30" s="5">
        <v>2</v>
      </c>
      <c r="DC30" s="5">
        <v>0.42066307362901229</v>
      </c>
      <c r="DD30" s="5"/>
      <c r="DE30" s="5"/>
      <c r="DF30" s="5">
        <v>0.60001850982657967</v>
      </c>
      <c r="DG30" s="5"/>
      <c r="DH30" s="5">
        <v>0.1453488372093025</v>
      </c>
      <c r="DI30" s="5"/>
      <c r="DJ30" s="5">
        <v>0.5244200315836498</v>
      </c>
      <c r="DK30" s="5">
        <v>0.117344323283466</v>
      </c>
      <c r="DL30" s="5">
        <v>0.84177215189874999</v>
      </c>
      <c r="DM30" s="5"/>
      <c r="DN30" s="5">
        <v>1.1755684822845001</v>
      </c>
      <c r="DO30" s="5">
        <v>0</v>
      </c>
      <c r="DP30" s="5">
        <v>0</v>
      </c>
      <c r="DQ30" s="5"/>
      <c r="DR30" s="5">
        <v>0.53753877222081337</v>
      </c>
      <c r="DS30" s="5"/>
      <c r="DT30" s="5"/>
      <c r="DU30" s="5"/>
      <c r="DV30" s="5"/>
      <c r="DW30" s="5"/>
      <c r="DX30" s="5"/>
      <c r="DY30" s="5">
        <v>0</v>
      </c>
      <c r="DZ30" s="5">
        <v>0.31305823974928176</v>
      </c>
      <c r="EA30" s="5">
        <v>1.6407119021134502E-2</v>
      </c>
      <c r="EB30" s="5">
        <v>0.42777912141843999</v>
      </c>
      <c r="EC30" s="5">
        <v>0.74735618380268776</v>
      </c>
      <c r="ED30" s="5">
        <v>0</v>
      </c>
      <c r="EE30" s="5"/>
      <c r="EF30" s="5"/>
      <c r="EG30" s="5">
        <v>0.13006317354143501</v>
      </c>
      <c r="EH30" s="5">
        <v>5.5220747097081753E-2</v>
      </c>
      <c r="EI30" s="5">
        <v>0.44341386252516002</v>
      </c>
      <c r="EJ30" s="5"/>
      <c r="EK30" s="5">
        <v>1.0307906713996111</v>
      </c>
    </row>
    <row r="31" spans="1:141" s="6" customFormat="1">
      <c r="A31" s="7">
        <v>2.6221000000000001</v>
      </c>
      <c r="B31" s="5">
        <v>0.16993474518153495</v>
      </c>
      <c r="C31" s="5"/>
      <c r="D31" s="5"/>
      <c r="E31" s="5">
        <v>8.0497251297280775E-2</v>
      </c>
      <c r="F31" s="5"/>
      <c r="G31" s="5">
        <v>0.56182083333333332</v>
      </c>
      <c r="H31" s="5"/>
      <c r="I31" s="5">
        <v>1.1647727272727273E-2</v>
      </c>
      <c r="J31" s="5"/>
      <c r="K31" s="5"/>
      <c r="L31" s="5">
        <v>4.6062499999999999E-2</v>
      </c>
      <c r="M31" s="5"/>
      <c r="N31" s="5"/>
      <c r="O31" s="5"/>
      <c r="P31" s="5"/>
      <c r="Q31" s="5">
        <v>1.2967966036279428E-2</v>
      </c>
      <c r="R31" s="5"/>
      <c r="S31" s="5"/>
      <c r="T31" s="5"/>
      <c r="U31" s="5"/>
      <c r="V31" s="5"/>
      <c r="W31" s="5"/>
      <c r="X31" s="5">
        <v>8.7198491373039658E-2</v>
      </c>
      <c r="Y31" s="5"/>
      <c r="Z31" s="5"/>
      <c r="AA31" s="5">
        <v>5.4136259473708981E-2</v>
      </c>
      <c r="AB31" s="5">
        <v>0.14000000000000001</v>
      </c>
      <c r="AC31" s="5"/>
      <c r="AD31" s="5"/>
      <c r="AE31" s="5"/>
      <c r="AF31" s="5"/>
      <c r="AG31" s="5">
        <v>2.6800000000000001E-3</v>
      </c>
      <c r="AH31" s="5"/>
      <c r="AI31" s="5"/>
      <c r="AJ31" s="5"/>
      <c r="AK31" s="5">
        <v>91.275493617493609</v>
      </c>
      <c r="AL31" s="5"/>
      <c r="AM31" s="5"/>
      <c r="AN31" s="5">
        <v>85.705811688311684</v>
      </c>
      <c r="AO31" s="5"/>
      <c r="AP31" s="5">
        <v>136.3526984126984</v>
      </c>
      <c r="AQ31" s="5"/>
      <c r="AR31" s="5">
        <v>64.0625</v>
      </c>
      <c r="AS31" s="5"/>
      <c r="AT31" s="5"/>
      <c r="AU31" s="5">
        <v>53.361888111888113</v>
      </c>
      <c r="AV31" s="5"/>
      <c r="AW31" s="5"/>
      <c r="AX31" s="5">
        <v>148.19999999999999</v>
      </c>
      <c r="AY31" s="5"/>
      <c r="AZ31" s="5">
        <v>24</v>
      </c>
      <c r="BA31" s="5"/>
      <c r="BB31" s="5"/>
      <c r="BC31" s="5"/>
      <c r="BD31" s="5"/>
      <c r="BE31" s="5"/>
      <c r="BF31" s="5"/>
      <c r="BG31" s="5">
        <v>94.279487179487177</v>
      </c>
      <c r="BH31" s="5"/>
      <c r="BI31" s="5"/>
      <c r="BJ31" s="5">
        <v>25.208802705651269</v>
      </c>
      <c r="BK31" s="5">
        <v>72.916666666666671</v>
      </c>
      <c r="BL31" s="5"/>
      <c r="BM31" s="5"/>
      <c r="BN31" s="5"/>
      <c r="BO31" s="5"/>
      <c r="BP31" s="5">
        <v>1.34</v>
      </c>
      <c r="BQ31" s="5"/>
      <c r="BR31" s="5"/>
      <c r="BS31" s="5"/>
      <c r="BT31" s="5">
        <v>15</v>
      </c>
      <c r="BU31" s="5"/>
      <c r="BV31" s="5"/>
      <c r="BW31" s="5">
        <v>5</v>
      </c>
      <c r="BX31" s="5"/>
      <c r="BY31" s="5">
        <v>3</v>
      </c>
      <c r="BZ31" s="5"/>
      <c r="CA31" s="5">
        <v>1</v>
      </c>
      <c r="CB31" s="5"/>
      <c r="CC31" s="5"/>
      <c r="CD31" s="5">
        <v>2</v>
      </c>
      <c r="CE31" s="5"/>
      <c r="CF31" s="5"/>
      <c r="CG31" s="5">
        <v>1</v>
      </c>
      <c r="CH31" s="5"/>
      <c r="CI31" s="5">
        <v>1</v>
      </c>
      <c r="CJ31" s="5"/>
      <c r="CK31" s="5"/>
      <c r="CL31" s="5"/>
      <c r="CM31" s="5"/>
      <c r="CN31" s="5"/>
      <c r="CO31" s="5"/>
      <c r="CP31" s="5">
        <v>2</v>
      </c>
      <c r="CQ31" s="5"/>
      <c r="CR31" s="5"/>
      <c r="CS31" s="5">
        <v>6</v>
      </c>
      <c r="CT31" s="5">
        <v>1</v>
      </c>
      <c r="CU31" s="5"/>
      <c r="CV31" s="5"/>
      <c r="CW31" s="5"/>
      <c r="CX31" s="5"/>
      <c r="CY31" s="5">
        <v>1</v>
      </c>
      <c r="CZ31" s="5"/>
      <c r="DA31" s="5"/>
      <c r="DB31" s="5"/>
      <c r="DC31" s="5">
        <v>0.40860575241230618</v>
      </c>
      <c r="DD31" s="5"/>
      <c r="DE31" s="5"/>
      <c r="DF31" s="5">
        <v>0.1682634062983494</v>
      </c>
      <c r="DG31" s="5"/>
      <c r="DH31" s="5">
        <v>2</v>
      </c>
      <c r="DI31" s="5"/>
      <c r="DJ31" s="5">
        <v>1.22</v>
      </c>
      <c r="DK31" s="5"/>
      <c r="DL31" s="5"/>
      <c r="DM31" s="5">
        <v>0.19949162516004501</v>
      </c>
      <c r="DN31" s="5"/>
      <c r="DO31" s="5"/>
      <c r="DP31" s="5">
        <v>0.26990553306343001</v>
      </c>
      <c r="DQ31" s="5"/>
      <c r="DR31" s="5"/>
      <c r="DS31" s="5"/>
      <c r="DT31" s="5"/>
      <c r="DU31" s="5"/>
      <c r="DV31" s="5"/>
      <c r="DW31" s="5"/>
      <c r="DX31" s="5"/>
      <c r="DY31" s="5">
        <v>8.6531607036203495E-2</v>
      </c>
      <c r="DZ31" s="5"/>
      <c r="EA31" s="5"/>
      <c r="EB31" s="5">
        <v>0.64305164531974623</v>
      </c>
      <c r="EC31" s="5">
        <v>2.4364775495997</v>
      </c>
      <c r="ED31" s="5"/>
      <c r="EE31" s="5"/>
      <c r="EF31" s="5"/>
      <c r="EG31" s="5"/>
      <c r="EH31" s="5">
        <v>0</v>
      </c>
      <c r="EI31" s="5"/>
      <c r="EJ31" s="5"/>
      <c r="EK31" s="5"/>
    </row>
    <row r="32" spans="1:141" s="6" customFormat="1">
      <c r="A32" s="7">
        <v>2.6221999999999999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>
        <v>91.87</v>
      </c>
      <c r="AL32" s="5"/>
      <c r="AM32" s="5"/>
      <c r="AN32" s="5"/>
      <c r="AO32" s="5"/>
      <c r="AP32" s="5"/>
      <c r="AQ32" s="5"/>
      <c r="AR32" s="5"/>
      <c r="AS32" s="5"/>
      <c r="AT32" s="5">
        <v>91.87</v>
      </c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>
        <v>28.424333333333333</v>
      </c>
      <c r="BK32" s="5">
        <v>54.625</v>
      </c>
      <c r="BL32" s="5"/>
      <c r="BM32" s="5"/>
      <c r="BN32" s="5"/>
      <c r="BO32" s="5"/>
      <c r="BP32" s="5"/>
      <c r="BQ32" s="5"/>
      <c r="BR32" s="5"/>
      <c r="BS32" s="5"/>
      <c r="BT32" s="5">
        <v>2</v>
      </c>
      <c r="BU32" s="5"/>
      <c r="BV32" s="5"/>
      <c r="BW32" s="5"/>
      <c r="BX32" s="5"/>
      <c r="BY32" s="5"/>
      <c r="BZ32" s="5"/>
      <c r="CA32" s="5"/>
      <c r="CB32" s="5"/>
      <c r="CC32" s="5">
        <v>2</v>
      </c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>
        <v>3</v>
      </c>
      <c r="CT32" s="5">
        <v>1</v>
      </c>
      <c r="CU32" s="5"/>
      <c r="CV32" s="5"/>
      <c r="CW32" s="5"/>
      <c r="CX32" s="5"/>
      <c r="CY32" s="5"/>
      <c r="CZ32" s="5"/>
      <c r="DA32" s="5"/>
      <c r="DB32" s="5"/>
      <c r="DC32" s="5">
        <v>0</v>
      </c>
      <c r="DD32" s="5"/>
      <c r="DE32" s="5"/>
      <c r="DF32" s="5"/>
      <c r="DG32" s="5"/>
      <c r="DH32" s="5"/>
      <c r="DI32" s="5"/>
      <c r="DJ32" s="5"/>
      <c r="DK32" s="5"/>
      <c r="DL32" s="5">
        <v>0</v>
      </c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>
        <v>0.95107612401841013</v>
      </c>
      <c r="EC32" s="5">
        <v>2.4561403508772002</v>
      </c>
      <c r="ED32" s="5"/>
      <c r="EE32" s="5"/>
      <c r="EF32" s="5"/>
      <c r="EG32" s="5"/>
      <c r="EH32" s="5"/>
      <c r="EI32" s="5"/>
      <c r="EJ32" s="5"/>
      <c r="EK32" s="5"/>
    </row>
    <row r="33" spans="1:141" s="6" customFormat="1">
      <c r="A33" s="7">
        <v>2.6232000000000002</v>
      </c>
      <c r="B33" s="5">
        <v>1.3338013190528502E-2</v>
      </c>
      <c r="C33" s="5"/>
      <c r="D33" s="5"/>
      <c r="E33" s="5"/>
      <c r="F33" s="5"/>
      <c r="G33" s="5"/>
      <c r="H33" s="5"/>
      <c r="I33" s="5">
        <v>1.1326336434194891E-2</v>
      </c>
      <c r="J33" s="5">
        <v>6.673913043478261E-3</v>
      </c>
      <c r="K33" s="5">
        <v>2.0714285714285713E-2</v>
      </c>
      <c r="L33" s="5"/>
      <c r="M33" s="5"/>
      <c r="N33" s="5"/>
      <c r="O33" s="5">
        <v>2.5149999999999999E-2</v>
      </c>
      <c r="P33" s="5"/>
      <c r="Q33" s="5">
        <v>6.1553153622433479E-3</v>
      </c>
      <c r="R33" s="5"/>
      <c r="S33" s="5"/>
      <c r="T33" s="5"/>
      <c r="U33" s="5"/>
      <c r="V33" s="5"/>
      <c r="W33" s="5"/>
      <c r="X33" s="5"/>
      <c r="Y33" s="5">
        <v>8.6669863342124197E-3</v>
      </c>
      <c r="Z33" s="5"/>
      <c r="AA33" s="5">
        <v>0.10097073148495679</v>
      </c>
      <c r="AB33" s="5"/>
      <c r="AC33" s="5"/>
      <c r="AD33" s="5"/>
      <c r="AE33" s="5"/>
      <c r="AF33" s="5"/>
      <c r="AG33" s="5"/>
      <c r="AH33" s="5">
        <v>0.13607857142857144</v>
      </c>
      <c r="AI33" s="5"/>
      <c r="AJ33" s="5"/>
      <c r="AK33" s="5">
        <v>38.253915679740402</v>
      </c>
      <c r="AL33" s="5"/>
      <c r="AM33" s="5"/>
      <c r="AN33" s="5">
        <v>73.573157732896121</v>
      </c>
      <c r="AO33" s="5"/>
      <c r="AP33" s="5">
        <v>45.126110563596086</v>
      </c>
      <c r="AQ33" s="5"/>
      <c r="AR33" s="5">
        <v>10.560268600016885</v>
      </c>
      <c r="AS33" s="5">
        <v>3.8374999999999999</v>
      </c>
      <c r="AT33" s="5">
        <v>26.750801932367153</v>
      </c>
      <c r="AU33" s="5">
        <v>30.018070175438595</v>
      </c>
      <c r="AV33" s="5"/>
      <c r="AW33" s="5"/>
      <c r="AX33" s="5">
        <v>12.574999999999999</v>
      </c>
      <c r="AY33" s="5"/>
      <c r="AZ33" s="5">
        <v>3.0299145299145298</v>
      </c>
      <c r="BA33" s="5"/>
      <c r="BB33" s="5"/>
      <c r="BC33" s="5"/>
      <c r="BD33" s="5"/>
      <c r="BE33" s="5"/>
      <c r="BF33" s="5"/>
      <c r="BG33" s="5">
        <v>4.5199999999999996</v>
      </c>
      <c r="BH33" s="5">
        <v>10.71111111111111</v>
      </c>
      <c r="BI33" s="5">
        <v>8.4416666666666664</v>
      </c>
      <c r="BJ33" s="5">
        <v>32.688106114414808</v>
      </c>
      <c r="BK33" s="5">
        <v>2.177083333333333</v>
      </c>
      <c r="BL33" s="5"/>
      <c r="BM33" s="5"/>
      <c r="BN33" s="5">
        <v>3.69</v>
      </c>
      <c r="BO33" s="5"/>
      <c r="BP33" s="5">
        <v>7.8555555555555552</v>
      </c>
      <c r="BQ33" s="5">
        <v>97.171666666666667</v>
      </c>
      <c r="BR33" s="5">
        <v>10.981818181818182</v>
      </c>
      <c r="BS33" s="5"/>
      <c r="BT33" s="5">
        <v>48</v>
      </c>
      <c r="BU33" s="5"/>
      <c r="BV33" s="5"/>
      <c r="BW33" s="5">
        <v>16</v>
      </c>
      <c r="BX33" s="5"/>
      <c r="BY33" s="5">
        <v>6</v>
      </c>
      <c r="BZ33" s="5"/>
      <c r="CA33" s="5">
        <v>11</v>
      </c>
      <c r="CB33" s="5">
        <v>1</v>
      </c>
      <c r="CC33" s="5">
        <v>6</v>
      </c>
      <c r="CD33" s="5">
        <v>2</v>
      </c>
      <c r="CE33" s="5"/>
      <c r="CF33" s="5"/>
      <c r="CG33" s="5">
        <v>1</v>
      </c>
      <c r="CH33" s="5"/>
      <c r="CI33" s="5">
        <v>1</v>
      </c>
      <c r="CJ33" s="5"/>
      <c r="CK33" s="5"/>
      <c r="CL33" s="5"/>
      <c r="CM33" s="5"/>
      <c r="CN33" s="5"/>
      <c r="CO33" s="5"/>
      <c r="CP33" s="5">
        <v>1</v>
      </c>
      <c r="CQ33" s="5">
        <v>1</v>
      </c>
      <c r="CR33" s="5">
        <v>2</v>
      </c>
      <c r="CS33" s="5">
        <v>15</v>
      </c>
      <c r="CT33" s="5">
        <v>2</v>
      </c>
      <c r="CU33" s="5"/>
      <c r="CV33" s="5"/>
      <c r="CW33" s="5">
        <v>1</v>
      </c>
      <c r="CX33" s="5"/>
      <c r="CY33" s="5">
        <v>1</v>
      </c>
      <c r="CZ33" s="5">
        <v>2</v>
      </c>
      <c r="DA33" s="5">
        <v>1</v>
      </c>
      <c r="DB33" s="5"/>
      <c r="DC33" s="5">
        <v>0.3285986393938724</v>
      </c>
      <c r="DD33" s="5"/>
      <c r="DE33" s="5"/>
      <c r="DF33" s="5">
        <v>0.187272751791555</v>
      </c>
      <c r="DG33" s="5"/>
      <c r="DH33" s="5">
        <v>0.128392359259137</v>
      </c>
      <c r="DI33" s="5"/>
      <c r="DJ33" s="5">
        <v>0.64535868036917277</v>
      </c>
      <c r="DK33" s="5">
        <v>1.4807017543859999</v>
      </c>
      <c r="DL33" s="5">
        <v>6.551486210841434E-2</v>
      </c>
      <c r="DM33" s="5">
        <v>0</v>
      </c>
      <c r="DN33" s="5"/>
      <c r="DO33" s="5"/>
      <c r="DP33" s="5">
        <v>3.9761431411531002E-3</v>
      </c>
      <c r="DQ33" s="5"/>
      <c r="DR33" s="5">
        <v>0.65829846582984997</v>
      </c>
      <c r="DS33" s="5"/>
      <c r="DT33" s="5"/>
      <c r="DU33" s="5"/>
      <c r="DV33" s="5"/>
      <c r="DW33" s="5"/>
      <c r="DX33" s="5"/>
      <c r="DY33" s="5">
        <v>0</v>
      </c>
      <c r="DZ33" s="5">
        <v>0.25726141078838</v>
      </c>
      <c r="EA33" s="5">
        <v>1.0568720379147001</v>
      </c>
      <c r="EB33" s="5">
        <v>0.47147938252042482</v>
      </c>
      <c r="EC33" s="5">
        <v>0.53571428571430002</v>
      </c>
      <c r="ED33" s="5"/>
      <c r="EE33" s="5"/>
      <c r="EF33" s="5">
        <v>0</v>
      </c>
      <c r="EG33" s="5"/>
      <c r="EH33" s="5">
        <v>0</v>
      </c>
      <c r="EI33" s="5">
        <v>0.97927074466021002</v>
      </c>
      <c r="EJ33" s="5">
        <v>8.2781456953642002E-2</v>
      </c>
      <c r="EK33" s="5"/>
    </row>
    <row r="34" spans="1:141" s="6" customFormat="1">
      <c r="A34" s="7">
        <v>2.7111999999999998</v>
      </c>
      <c r="B34" s="5">
        <v>5.2894292040487699E-2</v>
      </c>
      <c r="C34" s="5"/>
      <c r="D34" s="5"/>
      <c r="E34" s="5"/>
      <c r="F34" s="5"/>
      <c r="G34" s="5">
        <v>2.0973214285714286E-2</v>
      </c>
      <c r="H34" s="5"/>
      <c r="I34" s="5">
        <v>6.5211111111111109E-2</v>
      </c>
      <c r="J34" s="5">
        <v>7.2498550724637678E-2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>
        <v>0.10959373488113024</v>
      </c>
      <c r="AB34" s="5"/>
      <c r="AC34" s="5"/>
      <c r="AD34" s="5"/>
      <c r="AE34" s="5"/>
      <c r="AF34" s="5"/>
      <c r="AG34" s="5">
        <v>2.4464831804281347E-4</v>
      </c>
      <c r="AH34" s="5">
        <v>0.32514999999999999</v>
      </c>
      <c r="AI34" s="5"/>
      <c r="AJ34" s="5"/>
      <c r="AK34" s="5">
        <v>20.886648180996531</v>
      </c>
      <c r="AL34" s="5"/>
      <c r="AM34" s="5"/>
      <c r="AN34" s="5">
        <v>9.3618267911400892</v>
      </c>
      <c r="AO34" s="5"/>
      <c r="AP34" s="5">
        <v>19.772730204805679</v>
      </c>
      <c r="AQ34" s="5"/>
      <c r="AR34" s="5">
        <v>53.354545454545452</v>
      </c>
      <c r="AS34" s="5">
        <v>56.845454545454544</v>
      </c>
      <c r="AT34" s="5">
        <v>38.152173913043477</v>
      </c>
      <c r="AU34" s="5">
        <v>33.216156483161932</v>
      </c>
      <c r="AV34" s="5"/>
      <c r="AW34" s="5"/>
      <c r="AX34" s="5"/>
      <c r="AY34" s="5"/>
      <c r="AZ34" s="5">
        <v>10.76923076923077</v>
      </c>
      <c r="BA34" s="5"/>
      <c r="BB34" s="5"/>
      <c r="BC34" s="5"/>
      <c r="BD34" s="5"/>
      <c r="BE34" s="5"/>
      <c r="BF34" s="5"/>
      <c r="BG34" s="5"/>
      <c r="BH34" s="5"/>
      <c r="BI34" s="5">
        <v>3.8636363636363638</v>
      </c>
      <c r="BJ34" s="5">
        <v>16.226207474442766</v>
      </c>
      <c r="BK34" s="5"/>
      <c r="BL34" s="5"/>
      <c r="BM34" s="5"/>
      <c r="BN34" s="5"/>
      <c r="BO34" s="5"/>
      <c r="BP34" s="5">
        <v>0.47058823529411764</v>
      </c>
      <c r="BQ34" s="5">
        <v>43.353333333333332</v>
      </c>
      <c r="BR34" s="5"/>
      <c r="BS34" s="5"/>
      <c r="BT34" s="5">
        <v>19</v>
      </c>
      <c r="BU34" s="5"/>
      <c r="BV34" s="5"/>
      <c r="BW34" s="5">
        <v>8</v>
      </c>
      <c r="BX34" s="5"/>
      <c r="BY34" s="5">
        <v>3</v>
      </c>
      <c r="BZ34" s="5"/>
      <c r="CA34" s="5">
        <v>1</v>
      </c>
      <c r="CB34" s="5">
        <v>1</v>
      </c>
      <c r="CC34" s="5">
        <v>1</v>
      </c>
      <c r="CD34" s="5">
        <v>3</v>
      </c>
      <c r="CE34" s="5"/>
      <c r="CF34" s="5"/>
      <c r="CG34" s="5"/>
      <c r="CH34" s="5"/>
      <c r="CI34" s="5">
        <v>1</v>
      </c>
      <c r="CJ34" s="5"/>
      <c r="CK34" s="5"/>
      <c r="CL34" s="5"/>
      <c r="CM34" s="5"/>
      <c r="CN34" s="5"/>
      <c r="CO34" s="5"/>
      <c r="CP34" s="5"/>
      <c r="CQ34" s="5"/>
      <c r="CR34" s="5">
        <v>1</v>
      </c>
      <c r="CS34" s="5">
        <v>3</v>
      </c>
      <c r="CT34" s="5"/>
      <c r="CU34" s="5"/>
      <c r="CV34" s="5"/>
      <c r="CW34" s="5"/>
      <c r="CX34" s="5"/>
      <c r="CY34" s="5">
        <v>1</v>
      </c>
      <c r="CZ34" s="5">
        <v>1</v>
      </c>
      <c r="DA34" s="5"/>
      <c r="DB34" s="5"/>
      <c r="DC34" s="5">
        <v>0.19753785307669369</v>
      </c>
      <c r="DD34" s="5"/>
      <c r="DE34" s="5"/>
      <c r="DF34" s="5">
        <v>0.20191158251646502</v>
      </c>
      <c r="DG34" s="5"/>
      <c r="DH34" s="5">
        <v>0.22061071157951331</v>
      </c>
      <c r="DI34" s="5"/>
      <c r="DJ34" s="5">
        <v>0.47878684614074002</v>
      </c>
      <c r="DK34" s="5">
        <v>0.15832400447785</v>
      </c>
      <c r="DL34" s="5">
        <v>0</v>
      </c>
      <c r="DM34" s="5">
        <v>0.13085166384658667</v>
      </c>
      <c r="DN34" s="5"/>
      <c r="DO34" s="5"/>
      <c r="DP34" s="5"/>
      <c r="DQ34" s="5"/>
      <c r="DR34" s="5">
        <v>0.44642857142857001</v>
      </c>
      <c r="DS34" s="5"/>
      <c r="DT34" s="5"/>
      <c r="DU34" s="5"/>
      <c r="DV34" s="5"/>
      <c r="DW34" s="5"/>
      <c r="DX34" s="5"/>
      <c r="DY34" s="5"/>
      <c r="DZ34" s="5"/>
      <c r="EA34" s="5">
        <v>0</v>
      </c>
      <c r="EB34" s="5">
        <v>0.37664667589317663</v>
      </c>
      <c r="EC34" s="5"/>
      <c r="ED34" s="5"/>
      <c r="EE34" s="5"/>
      <c r="EF34" s="5"/>
      <c r="EG34" s="5"/>
      <c r="EH34" s="5">
        <v>1</v>
      </c>
      <c r="EI34" s="5">
        <v>0.12994002767953</v>
      </c>
      <c r="EJ34" s="5"/>
      <c r="EK34" s="5"/>
    </row>
    <row r="35" spans="1:141" s="6" customFormat="1">
      <c r="A35" s="7">
        <v>2.7122000000000002</v>
      </c>
      <c r="B35" s="5">
        <v>1.2322534024194982E-2</v>
      </c>
      <c r="C35" s="5"/>
      <c r="D35" s="5"/>
      <c r="E35" s="5">
        <v>1.0363356164383561E-2</v>
      </c>
      <c r="F35" s="5"/>
      <c r="G35" s="5"/>
      <c r="H35" s="5"/>
      <c r="I35" s="5"/>
      <c r="J35" s="5">
        <v>2.0169169372294373E-2</v>
      </c>
      <c r="K35" s="5"/>
      <c r="L35" s="5"/>
      <c r="M35" s="5"/>
      <c r="N35" s="5"/>
      <c r="O35" s="5"/>
      <c r="P35" s="5"/>
      <c r="Q35" s="5">
        <v>5.4761904761904765E-4</v>
      </c>
      <c r="R35" s="5"/>
      <c r="S35" s="5"/>
      <c r="T35" s="5"/>
      <c r="U35" s="5"/>
      <c r="V35" s="5"/>
      <c r="W35" s="5"/>
      <c r="X35" s="5"/>
      <c r="Y35" s="5"/>
      <c r="Z35" s="5"/>
      <c r="AA35" s="5">
        <v>3.2494201259409957E-3</v>
      </c>
      <c r="AB35" s="5">
        <v>2.5613577023498695E-3</v>
      </c>
      <c r="AC35" s="5">
        <v>7.8644944935107853E-4</v>
      </c>
      <c r="AD35" s="5"/>
      <c r="AE35" s="5"/>
      <c r="AF35" s="5">
        <v>8.1193224056392383E-4</v>
      </c>
      <c r="AG35" s="5">
        <v>1.9316666666666666E-3</v>
      </c>
      <c r="AH35" s="5"/>
      <c r="AI35" s="5"/>
      <c r="AJ35" s="5"/>
      <c r="AK35" s="5">
        <v>11.671144391374714</v>
      </c>
      <c r="AL35" s="5"/>
      <c r="AM35" s="5"/>
      <c r="AN35" s="5">
        <v>8.0582010582010586</v>
      </c>
      <c r="AO35" s="5"/>
      <c r="AP35" s="5">
        <v>15.584415584415584</v>
      </c>
      <c r="AQ35" s="5"/>
      <c r="AR35" s="5"/>
      <c r="AS35" s="5">
        <v>20.250745990302125</v>
      </c>
      <c r="AT35" s="5"/>
      <c r="AU35" s="5"/>
      <c r="AV35" s="5"/>
      <c r="AW35" s="5"/>
      <c r="AX35" s="5"/>
      <c r="AY35" s="5"/>
      <c r="AZ35" s="5">
        <v>1.4375</v>
      </c>
      <c r="BA35" s="5"/>
      <c r="BB35" s="5"/>
      <c r="BC35" s="5"/>
      <c r="BD35" s="5"/>
      <c r="BE35" s="5"/>
      <c r="BF35" s="5"/>
      <c r="BG35" s="5"/>
      <c r="BH35" s="5"/>
      <c r="BI35" s="5"/>
      <c r="BJ35" s="5">
        <v>3.4189771528134045</v>
      </c>
      <c r="BK35" s="5">
        <v>6.8633387888707036</v>
      </c>
      <c r="BL35" s="5">
        <v>1.0526362704201719</v>
      </c>
      <c r="BM35" s="5"/>
      <c r="BN35" s="5"/>
      <c r="BO35" s="5">
        <v>0.95061728395061729</v>
      </c>
      <c r="BP35" s="5">
        <v>1.7689371980676327</v>
      </c>
      <c r="BQ35" s="5"/>
      <c r="BR35" s="5"/>
      <c r="BS35" s="5"/>
      <c r="BT35" s="5">
        <v>7</v>
      </c>
      <c r="BU35" s="5"/>
      <c r="BV35" s="5"/>
      <c r="BW35" s="5">
        <v>3</v>
      </c>
      <c r="BX35" s="5"/>
      <c r="BY35" s="5">
        <v>1</v>
      </c>
      <c r="BZ35" s="5"/>
      <c r="CA35" s="5"/>
      <c r="CB35" s="5">
        <v>2</v>
      </c>
      <c r="CC35" s="5"/>
      <c r="CD35" s="5"/>
      <c r="CE35" s="5"/>
      <c r="CF35" s="5"/>
      <c r="CG35" s="5"/>
      <c r="CH35" s="5"/>
      <c r="CI35" s="5">
        <v>1</v>
      </c>
      <c r="CJ35" s="5"/>
      <c r="CK35" s="5"/>
      <c r="CL35" s="5"/>
      <c r="CM35" s="5"/>
      <c r="CN35" s="5"/>
      <c r="CO35" s="5"/>
      <c r="CP35" s="5"/>
      <c r="CQ35" s="5"/>
      <c r="CR35" s="5"/>
      <c r="CS35" s="5">
        <v>12</v>
      </c>
      <c r="CT35" s="5">
        <v>2</v>
      </c>
      <c r="CU35" s="5">
        <v>4</v>
      </c>
      <c r="CV35" s="5"/>
      <c r="CW35" s="5"/>
      <c r="CX35" s="5">
        <v>1</v>
      </c>
      <c r="CY35" s="5">
        <v>2</v>
      </c>
      <c r="CZ35" s="5"/>
      <c r="DA35" s="5"/>
      <c r="DB35" s="5"/>
      <c r="DC35" s="5">
        <v>2.5336983210723867</v>
      </c>
      <c r="DD35" s="5"/>
      <c r="DE35" s="5"/>
      <c r="DF35" s="5">
        <v>2.7978443916809699</v>
      </c>
      <c r="DG35" s="5"/>
      <c r="DH35" s="5">
        <v>1.0958333333332999</v>
      </c>
      <c r="DI35" s="5"/>
      <c r="DJ35" s="5"/>
      <c r="DK35" s="5">
        <v>0.86239130434785005</v>
      </c>
      <c r="DL35" s="5"/>
      <c r="DM35" s="5"/>
      <c r="DN35" s="5"/>
      <c r="DO35" s="5"/>
      <c r="DP35" s="5"/>
      <c r="DQ35" s="5"/>
      <c r="DR35" s="5">
        <v>6.5217391304348</v>
      </c>
      <c r="DS35" s="5"/>
      <c r="DT35" s="5"/>
      <c r="DU35" s="5"/>
      <c r="DV35" s="5"/>
      <c r="DW35" s="5"/>
      <c r="DX35" s="5"/>
      <c r="DY35" s="5"/>
      <c r="DZ35" s="5"/>
      <c r="EA35" s="5"/>
      <c r="EB35" s="5">
        <v>1.1354790047600993</v>
      </c>
      <c r="EC35" s="5">
        <v>1.170003320053105</v>
      </c>
      <c r="ED35" s="5">
        <v>1.7637011340960249</v>
      </c>
      <c r="EE35" s="5"/>
      <c r="EF35" s="5"/>
      <c r="EG35" s="5">
        <v>0.57692307692307998</v>
      </c>
      <c r="EH35" s="5">
        <v>1.2481349439477301</v>
      </c>
      <c r="EI35" s="5"/>
      <c r="EJ35" s="5"/>
      <c r="EK35" s="5"/>
    </row>
    <row r="36" spans="1:141" s="6" customFormat="1">
      <c r="A36" s="7">
        <v>2.7124000000000001</v>
      </c>
      <c r="B36" s="5">
        <v>2.9110778813093409E-2</v>
      </c>
      <c r="C36" s="5"/>
      <c r="D36" s="5"/>
      <c r="E36" s="5">
        <v>3.5584623506791119E-2</v>
      </c>
      <c r="F36" s="5"/>
      <c r="G36" s="5">
        <v>8.6449999999999999E-3</v>
      </c>
      <c r="H36" s="5"/>
      <c r="I36" s="5">
        <v>1.3515043886487658E-2</v>
      </c>
      <c r="J36" s="5">
        <v>5.1449296928916498E-3</v>
      </c>
      <c r="K36" s="5">
        <v>8.3571428571428564E-3</v>
      </c>
      <c r="L36" s="5">
        <v>6.8366573795180713E-2</v>
      </c>
      <c r="M36" s="5">
        <v>3.7499999999999999E-3</v>
      </c>
      <c r="N36" s="5"/>
      <c r="O36" s="5"/>
      <c r="P36" s="5"/>
      <c r="Q36" s="5">
        <v>1.3449076677915261E-2</v>
      </c>
      <c r="R36" s="5"/>
      <c r="S36" s="5"/>
      <c r="T36" s="5"/>
      <c r="U36" s="5"/>
      <c r="V36" s="5"/>
      <c r="W36" s="5"/>
      <c r="X36" s="5">
        <v>2.6424999999999999E-3</v>
      </c>
      <c r="Y36" s="5">
        <v>7.609048830668548E-3</v>
      </c>
      <c r="Z36" s="5">
        <v>9.0058477680964158E-2</v>
      </c>
      <c r="AA36" s="5">
        <v>8.9047434437990718E-3</v>
      </c>
      <c r="AB36" s="5">
        <v>1.8546666666666666E-3</v>
      </c>
      <c r="AC36" s="5">
        <v>1.0688082611100868E-2</v>
      </c>
      <c r="AD36" s="5"/>
      <c r="AE36" s="5"/>
      <c r="AF36" s="5">
        <v>3.8400000000000001E-3</v>
      </c>
      <c r="AG36" s="5">
        <v>6.1772600710689541E-3</v>
      </c>
      <c r="AH36" s="5">
        <v>1.0440683229813664E-2</v>
      </c>
      <c r="AI36" s="5"/>
      <c r="AJ36" s="5"/>
      <c r="AK36" s="5">
        <v>33.570227730725222</v>
      </c>
      <c r="AL36" s="5"/>
      <c r="AM36" s="5"/>
      <c r="AN36" s="5">
        <v>55.722247170560671</v>
      </c>
      <c r="AO36" s="5"/>
      <c r="AP36" s="5">
        <v>7.940666341522892</v>
      </c>
      <c r="AQ36" s="5"/>
      <c r="AR36" s="5">
        <v>13.87737895256917</v>
      </c>
      <c r="AS36" s="5">
        <v>5.3331521739130432</v>
      </c>
      <c r="AT36" s="5">
        <v>16.091666666666665</v>
      </c>
      <c r="AU36" s="5">
        <v>39.320624484587022</v>
      </c>
      <c r="AV36" s="5">
        <v>0.88235294117647056</v>
      </c>
      <c r="AW36" s="5"/>
      <c r="AX36" s="5"/>
      <c r="AY36" s="5"/>
      <c r="AZ36" s="5">
        <v>20.343161231884057</v>
      </c>
      <c r="BA36" s="5"/>
      <c r="BB36" s="5"/>
      <c r="BC36" s="5"/>
      <c r="BD36" s="5"/>
      <c r="BE36" s="5"/>
      <c r="BF36" s="5"/>
      <c r="BG36" s="5">
        <v>5.0048136645962735</v>
      </c>
      <c r="BH36" s="5">
        <v>14.048750000000002</v>
      </c>
      <c r="BI36" s="5">
        <v>79.487023809523805</v>
      </c>
      <c r="BJ36" s="5">
        <v>34.305460633622076</v>
      </c>
      <c r="BK36" s="5">
        <v>2.4706927175843694</v>
      </c>
      <c r="BL36" s="5">
        <v>90.038454435925516</v>
      </c>
      <c r="BM36" s="5"/>
      <c r="BN36" s="5"/>
      <c r="BO36" s="5">
        <v>5.12</v>
      </c>
      <c r="BP36" s="5">
        <v>8.4607437275985671</v>
      </c>
      <c r="BQ36" s="5">
        <v>24.580701754385966</v>
      </c>
      <c r="BR36" s="5"/>
      <c r="BS36" s="5"/>
      <c r="BT36" s="5">
        <v>58</v>
      </c>
      <c r="BU36" s="5"/>
      <c r="BV36" s="5"/>
      <c r="BW36" s="5">
        <v>19</v>
      </c>
      <c r="BX36" s="5"/>
      <c r="BY36" s="5">
        <v>2</v>
      </c>
      <c r="BZ36" s="5"/>
      <c r="CA36" s="5">
        <v>10</v>
      </c>
      <c r="CB36" s="5">
        <v>4</v>
      </c>
      <c r="CC36" s="5">
        <v>2</v>
      </c>
      <c r="CD36" s="5">
        <v>6</v>
      </c>
      <c r="CE36" s="5">
        <v>1</v>
      </c>
      <c r="CF36" s="5"/>
      <c r="CG36" s="5"/>
      <c r="CH36" s="5"/>
      <c r="CI36" s="5">
        <v>4</v>
      </c>
      <c r="CJ36" s="5"/>
      <c r="CK36" s="5"/>
      <c r="CL36" s="5"/>
      <c r="CM36" s="5"/>
      <c r="CN36" s="5"/>
      <c r="CO36" s="5"/>
      <c r="CP36" s="5">
        <v>2</v>
      </c>
      <c r="CQ36" s="5">
        <v>4</v>
      </c>
      <c r="CR36" s="5">
        <v>4</v>
      </c>
      <c r="CS36" s="5">
        <v>17</v>
      </c>
      <c r="CT36" s="5">
        <v>1</v>
      </c>
      <c r="CU36" s="5">
        <v>5</v>
      </c>
      <c r="CV36" s="5"/>
      <c r="CW36" s="5"/>
      <c r="CX36" s="5">
        <v>1</v>
      </c>
      <c r="CY36" s="5">
        <v>6</v>
      </c>
      <c r="CZ36" s="5">
        <v>2</v>
      </c>
      <c r="DA36" s="5"/>
      <c r="DB36" s="5"/>
      <c r="DC36" s="5">
        <v>0.26329860641747571</v>
      </c>
      <c r="DD36" s="5"/>
      <c r="DE36" s="5"/>
      <c r="DF36" s="5">
        <v>0.26197888820255461</v>
      </c>
      <c r="DG36" s="5"/>
      <c r="DH36" s="5">
        <v>2.8918449971081499E-2</v>
      </c>
      <c r="DI36" s="5"/>
      <c r="DJ36" s="5">
        <v>0.2200814242476789</v>
      </c>
      <c r="DK36" s="5">
        <v>0.35507375155500331</v>
      </c>
      <c r="DL36" s="5">
        <v>0</v>
      </c>
      <c r="DM36" s="5">
        <v>0.16840713536201402</v>
      </c>
      <c r="DN36" s="5">
        <v>0</v>
      </c>
      <c r="DO36" s="5"/>
      <c r="DP36" s="5"/>
      <c r="DQ36" s="5"/>
      <c r="DR36" s="5">
        <v>0.19526775074001373</v>
      </c>
      <c r="DS36" s="5"/>
      <c r="DT36" s="5"/>
      <c r="DU36" s="5"/>
      <c r="DV36" s="5"/>
      <c r="DW36" s="5"/>
      <c r="DX36" s="5"/>
      <c r="DY36" s="5">
        <v>1.5889560889560725</v>
      </c>
      <c r="DZ36" s="5">
        <v>0.12832152974504249</v>
      </c>
      <c r="EA36" s="5">
        <v>0.28223642744592503</v>
      </c>
      <c r="EB36" s="5">
        <v>0.15636050650900346</v>
      </c>
      <c r="EC36" s="5">
        <v>0.17972681524083001</v>
      </c>
      <c r="ED36" s="5">
        <v>0.1392702980472765</v>
      </c>
      <c r="EE36" s="5"/>
      <c r="EF36" s="5"/>
      <c r="EG36" s="5">
        <v>5.7034220532318998E-2</v>
      </c>
      <c r="EH36" s="5">
        <v>6.1505986137366665E-2</v>
      </c>
      <c r="EI36" s="5">
        <v>0.473021582733815</v>
      </c>
      <c r="EJ36" s="5"/>
      <c r="EK36" s="5"/>
    </row>
    <row r="37" spans="1:141" s="6" customFormat="1">
      <c r="A37" s="7">
        <v>2.7141999999999999</v>
      </c>
      <c r="B37" s="5">
        <v>4.1679274828851212E-2</v>
      </c>
      <c r="C37" s="5"/>
      <c r="D37" s="5">
        <v>2.5000000000000001E-4</v>
      </c>
      <c r="E37" s="5">
        <v>4.2183802170195468E-2</v>
      </c>
      <c r="F37" s="5">
        <v>2.4386091182775727E-2</v>
      </c>
      <c r="G37" s="5">
        <v>4.8507143764370202E-2</v>
      </c>
      <c r="H37" s="5">
        <v>0.13696969696969696</v>
      </c>
      <c r="I37" s="5">
        <v>2.6403702875034907E-2</v>
      </c>
      <c r="J37" s="5">
        <v>3.1452361998129293E-2</v>
      </c>
      <c r="K37" s="5">
        <v>5.0218297415869556E-2</v>
      </c>
      <c r="L37" s="5">
        <v>3.1538877289377286E-2</v>
      </c>
      <c r="M37" s="5">
        <v>1.9586880641599844E-2</v>
      </c>
      <c r="N37" s="5">
        <v>4.9714352720450279E-2</v>
      </c>
      <c r="O37" s="5">
        <v>3.868053682725732E-2</v>
      </c>
      <c r="P37" s="5">
        <v>1.3054666666666666E-2</v>
      </c>
      <c r="Q37" s="5">
        <v>2.3241359674485693E-2</v>
      </c>
      <c r="R37" s="5">
        <v>2.5966163713737483E-2</v>
      </c>
      <c r="S37" s="5"/>
      <c r="T37" s="5">
        <v>1.5843137254901961E-2</v>
      </c>
      <c r="U37" s="5">
        <v>0.18505454545454544</v>
      </c>
      <c r="V37" s="5">
        <v>1.8494375000000001</v>
      </c>
      <c r="W37" s="5">
        <v>3.6280000000000001E-3</v>
      </c>
      <c r="X37" s="5">
        <v>4.0764539134534712E-2</v>
      </c>
      <c r="Y37" s="5">
        <v>2.1175445535736272E-2</v>
      </c>
      <c r="Z37" s="5">
        <v>4.2553122029269412E-2</v>
      </c>
      <c r="AA37" s="5">
        <v>2.9380823886706261E-2</v>
      </c>
      <c r="AB37" s="5">
        <v>2.4087031963863744E-2</v>
      </c>
      <c r="AC37" s="5">
        <v>1.5927743969297366E-2</v>
      </c>
      <c r="AD37" s="5"/>
      <c r="AE37" s="5">
        <v>3.9092201058201062E-2</v>
      </c>
      <c r="AF37" s="5">
        <v>1.0548737713884614E-2</v>
      </c>
      <c r="AG37" s="5">
        <v>4.705456258797984E-2</v>
      </c>
      <c r="AH37" s="5">
        <v>1.9819555762613104E-2</v>
      </c>
      <c r="AI37" s="5">
        <v>5.5959343561599498E-2</v>
      </c>
      <c r="AJ37" s="5">
        <v>2.3501368136048938E-2</v>
      </c>
      <c r="AK37" s="5">
        <v>30.849015706992635</v>
      </c>
      <c r="AL37" s="5"/>
      <c r="AM37" s="5">
        <v>0.6</v>
      </c>
      <c r="AN37" s="5">
        <v>37.987527818275531</v>
      </c>
      <c r="AO37" s="5">
        <v>121.19230769230769</v>
      </c>
      <c r="AP37" s="5">
        <v>25.907481875006049</v>
      </c>
      <c r="AQ37" s="5">
        <v>42.375</v>
      </c>
      <c r="AR37" s="5">
        <v>25.893565072311347</v>
      </c>
      <c r="AS37" s="5">
        <v>27.498321595286285</v>
      </c>
      <c r="AT37" s="5">
        <v>43.221966359613525</v>
      </c>
      <c r="AU37" s="5">
        <v>22.568115844424174</v>
      </c>
      <c r="AV37" s="5">
        <v>23.994452089741255</v>
      </c>
      <c r="AW37" s="5">
        <v>33.315384615384616</v>
      </c>
      <c r="AX37" s="5">
        <v>16.074731348589442</v>
      </c>
      <c r="AY37" s="5">
        <v>13.255789096126257</v>
      </c>
      <c r="AZ37" s="5">
        <v>13.266345907989292</v>
      </c>
      <c r="BA37" s="5">
        <v>23.477369615593265</v>
      </c>
      <c r="BB37" s="5"/>
      <c r="BC37" s="5">
        <v>8.7351351351351347</v>
      </c>
      <c r="BD37" s="5">
        <v>135.70666666666668</v>
      </c>
      <c r="BE37" s="5">
        <v>591.82000000000005</v>
      </c>
      <c r="BF37" s="5">
        <v>9.07</v>
      </c>
      <c r="BG37" s="5">
        <v>32.777595020578005</v>
      </c>
      <c r="BH37" s="5">
        <v>35.404212601529643</v>
      </c>
      <c r="BI37" s="5">
        <v>27.477452379821926</v>
      </c>
      <c r="BJ37" s="5">
        <v>27.096198905798136</v>
      </c>
      <c r="BK37" s="5">
        <v>25.565258836446009</v>
      </c>
      <c r="BL37" s="5">
        <v>21.26400798289648</v>
      </c>
      <c r="BM37" s="5"/>
      <c r="BN37" s="5">
        <v>38.275199645075418</v>
      </c>
      <c r="BO37" s="5">
        <v>8.1217152045212107</v>
      </c>
      <c r="BP37" s="5">
        <v>25.632178145777136</v>
      </c>
      <c r="BQ37" s="5">
        <v>14.129270670281874</v>
      </c>
      <c r="BR37" s="5">
        <v>32.190433224073551</v>
      </c>
      <c r="BS37" s="5">
        <v>19.791174487202156</v>
      </c>
      <c r="BT37" s="5">
        <v>474</v>
      </c>
      <c r="BU37" s="5"/>
      <c r="BV37" s="5">
        <v>1</v>
      </c>
      <c r="BW37" s="5">
        <v>98</v>
      </c>
      <c r="BX37" s="5">
        <v>1</v>
      </c>
      <c r="BY37" s="5">
        <v>43</v>
      </c>
      <c r="BZ37" s="5">
        <v>1</v>
      </c>
      <c r="CA37" s="5">
        <v>88</v>
      </c>
      <c r="CB37" s="5">
        <v>35</v>
      </c>
      <c r="CC37" s="5">
        <v>23</v>
      </c>
      <c r="CD37" s="5">
        <v>14</v>
      </c>
      <c r="CE37" s="5">
        <v>13</v>
      </c>
      <c r="CF37" s="5">
        <v>2</v>
      </c>
      <c r="CG37" s="5">
        <v>12</v>
      </c>
      <c r="CH37" s="5">
        <v>4</v>
      </c>
      <c r="CI37" s="5">
        <v>21</v>
      </c>
      <c r="CJ37" s="5">
        <v>14</v>
      </c>
      <c r="CK37" s="5"/>
      <c r="CL37" s="5">
        <v>1</v>
      </c>
      <c r="CM37" s="5">
        <v>1</v>
      </c>
      <c r="CN37" s="5">
        <v>1</v>
      </c>
      <c r="CO37" s="5">
        <v>1</v>
      </c>
      <c r="CP37" s="5">
        <v>28</v>
      </c>
      <c r="CQ37" s="5">
        <v>24</v>
      </c>
      <c r="CR37" s="5">
        <v>48</v>
      </c>
      <c r="CS37" s="5">
        <v>278</v>
      </c>
      <c r="CT37" s="5">
        <v>51</v>
      </c>
      <c r="CU37" s="5">
        <v>40</v>
      </c>
      <c r="CV37" s="5"/>
      <c r="CW37" s="5">
        <v>7</v>
      </c>
      <c r="CX37" s="5">
        <v>21</v>
      </c>
      <c r="CY37" s="5">
        <v>31</v>
      </c>
      <c r="CZ37" s="5">
        <v>30</v>
      </c>
      <c r="DA37" s="5">
        <v>12</v>
      </c>
      <c r="DB37" s="5">
        <v>11</v>
      </c>
      <c r="DC37" s="5">
        <v>2.4968945589111544</v>
      </c>
      <c r="DD37" s="5"/>
      <c r="DE37" s="5">
        <v>2.3148148148147998</v>
      </c>
      <c r="DF37" s="5">
        <v>2.0511203774978681</v>
      </c>
      <c r="DG37" s="5">
        <v>8.6999999999999993</v>
      </c>
      <c r="DH37" s="5">
        <v>1.6081100373283719</v>
      </c>
      <c r="DI37" s="5">
        <v>1.0025075225677</v>
      </c>
      <c r="DJ37" s="5">
        <v>4.9421837820157961</v>
      </c>
      <c r="DK37" s="5">
        <v>1.7437102986650215</v>
      </c>
      <c r="DL37" s="5">
        <v>2.4350143259100681</v>
      </c>
      <c r="DM37" s="5">
        <v>0.66369328117313076</v>
      </c>
      <c r="DN37" s="5">
        <v>1.5428417987781886</v>
      </c>
      <c r="DO37" s="5">
        <v>1.0651511999821301</v>
      </c>
      <c r="DP37" s="5">
        <v>1.6371343190790151</v>
      </c>
      <c r="DQ37" s="5">
        <v>1.8106675657450999</v>
      </c>
      <c r="DR37" s="5">
        <v>1.6766586268455543</v>
      </c>
      <c r="DS37" s="5">
        <v>2.266425300797422</v>
      </c>
      <c r="DT37" s="5"/>
      <c r="DU37" s="5">
        <v>1.7180261832829999</v>
      </c>
      <c r="DV37" s="5"/>
      <c r="DW37" s="5">
        <v>1.2274002230408001</v>
      </c>
      <c r="DX37" s="5">
        <v>1.9936204146729999E-2</v>
      </c>
      <c r="DY37" s="5">
        <v>2.0824086531836166</v>
      </c>
      <c r="DZ37" s="5">
        <v>1.7960508658343424</v>
      </c>
      <c r="EA37" s="5">
        <v>2.2014247594871001</v>
      </c>
      <c r="EB37" s="5">
        <v>2.2176443683830143</v>
      </c>
      <c r="EC37" s="5">
        <v>1.7334747106805468</v>
      </c>
      <c r="ED37" s="5">
        <v>1.9453487132858647</v>
      </c>
      <c r="EE37" s="5"/>
      <c r="EF37" s="5">
        <v>0.67984379215343105</v>
      </c>
      <c r="EG37" s="5">
        <v>3.7895797285441755</v>
      </c>
      <c r="EH37" s="5">
        <v>1.9392239236168578</v>
      </c>
      <c r="EI37" s="5">
        <v>1.8930514117920041</v>
      </c>
      <c r="EJ37" s="5">
        <v>4.937106922290103</v>
      </c>
      <c r="EK37" s="5">
        <v>2.4945815143163999</v>
      </c>
    </row>
    <row r="38" spans="1:141" s="6" customFormat="1">
      <c r="A38" s="7">
        <v>2.7143000000000002</v>
      </c>
      <c r="B38" s="5">
        <v>4.0460181563697975E-2</v>
      </c>
      <c r="C38" s="5"/>
      <c r="D38" s="5">
        <v>4.0400000000000002E-3</v>
      </c>
      <c r="E38" s="5">
        <v>4.2181801144974058E-2</v>
      </c>
      <c r="F38" s="5"/>
      <c r="G38" s="5">
        <v>6.4133333333333334E-3</v>
      </c>
      <c r="H38" s="5"/>
      <c r="I38" s="5">
        <v>2.03149460110854E-2</v>
      </c>
      <c r="J38" s="5">
        <v>3.2502943879366641E-2</v>
      </c>
      <c r="K38" s="5">
        <v>0.13021654112124725</v>
      </c>
      <c r="L38" s="5">
        <v>2.4238888888888886E-3</v>
      </c>
      <c r="M38" s="5">
        <v>3.3278952782890461E-2</v>
      </c>
      <c r="N38" s="5">
        <v>1.2690372873395261E-2</v>
      </c>
      <c r="O38" s="5">
        <v>0.1798383467023173</v>
      </c>
      <c r="P38" s="5">
        <v>1.218888888888889E-2</v>
      </c>
      <c r="Q38" s="5">
        <v>1.6260305500019875E-2</v>
      </c>
      <c r="R38" s="5">
        <v>1.6259481582537517E-2</v>
      </c>
      <c r="S38" s="5">
        <v>5.0400000000000002E-3</v>
      </c>
      <c r="T38" s="5"/>
      <c r="U38" s="5"/>
      <c r="V38" s="5"/>
      <c r="W38" s="5"/>
      <c r="X38" s="5">
        <v>7.188147619047619E-2</v>
      </c>
      <c r="Y38" s="5">
        <v>8.7159835016602117E-3</v>
      </c>
      <c r="Z38" s="5">
        <v>6.1739224158409545E-2</v>
      </c>
      <c r="AA38" s="5">
        <v>1.9222860027696825E-2</v>
      </c>
      <c r="AB38" s="5">
        <v>3.9919578494623652E-2</v>
      </c>
      <c r="AC38" s="5">
        <v>4.2585245901639347E-3</v>
      </c>
      <c r="AD38" s="5">
        <v>1.4080000000000001E-2</v>
      </c>
      <c r="AE38" s="5"/>
      <c r="AF38" s="5">
        <v>5.1646708472686736E-2</v>
      </c>
      <c r="AG38" s="5">
        <v>1.2008638471127372E-2</v>
      </c>
      <c r="AH38" s="5">
        <v>1.9416119629367949E-2</v>
      </c>
      <c r="AI38" s="5">
        <v>3.8597014925373131E-2</v>
      </c>
      <c r="AJ38" s="5">
        <v>8.8241847826086954E-3</v>
      </c>
      <c r="AK38" s="5">
        <v>25.815665174690565</v>
      </c>
      <c r="AL38" s="5"/>
      <c r="AM38" s="5">
        <v>2.2444444444444445</v>
      </c>
      <c r="AN38" s="5">
        <v>30.782879264365729</v>
      </c>
      <c r="AO38" s="5"/>
      <c r="AP38" s="5">
        <v>4.7796318057187621</v>
      </c>
      <c r="AQ38" s="5"/>
      <c r="AR38" s="5">
        <v>20.120309989712268</v>
      </c>
      <c r="AS38" s="5">
        <v>20.718380685799477</v>
      </c>
      <c r="AT38" s="5">
        <v>22.547231793826491</v>
      </c>
      <c r="AU38" s="5">
        <v>16.043979497437206</v>
      </c>
      <c r="AV38" s="5">
        <v>15.366071428571429</v>
      </c>
      <c r="AW38" s="5">
        <v>9.6337499999999991</v>
      </c>
      <c r="AX38" s="5">
        <v>40.658792408795591</v>
      </c>
      <c r="AY38" s="5">
        <v>9.2184873949579824</v>
      </c>
      <c r="AZ38" s="5">
        <v>21.396077865510101</v>
      </c>
      <c r="BA38" s="5">
        <v>33.57239436619718</v>
      </c>
      <c r="BB38" s="5">
        <v>2.9647058823529413</v>
      </c>
      <c r="BC38" s="5"/>
      <c r="BD38" s="5"/>
      <c r="BE38" s="5"/>
      <c r="BF38" s="5"/>
      <c r="BG38" s="5">
        <v>28.987962962962964</v>
      </c>
      <c r="BH38" s="5">
        <v>41.579797217537504</v>
      </c>
      <c r="BI38" s="5">
        <v>47.267362301069923</v>
      </c>
      <c r="BJ38" s="5">
        <v>20.456296822578885</v>
      </c>
      <c r="BK38" s="5">
        <v>19.035709753161449</v>
      </c>
      <c r="BL38" s="5">
        <v>7.9183900226757373</v>
      </c>
      <c r="BM38" s="5">
        <v>11.733333333333333</v>
      </c>
      <c r="BN38" s="5"/>
      <c r="BO38" s="5">
        <v>52.057346849541062</v>
      </c>
      <c r="BP38" s="5">
        <v>15.339805264698953</v>
      </c>
      <c r="BQ38" s="5">
        <v>25.353616512545731</v>
      </c>
      <c r="BR38" s="5">
        <v>20.578249336870027</v>
      </c>
      <c r="BS38" s="5">
        <v>8.7625000000000011</v>
      </c>
      <c r="BT38" s="5">
        <v>137</v>
      </c>
      <c r="BU38" s="5"/>
      <c r="BV38" s="5">
        <v>1</v>
      </c>
      <c r="BW38" s="5">
        <v>32</v>
      </c>
      <c r="BX38" s="5"/>
      <c r="BY38" s="5">
        <v>3</v>
      </c>
      <c r="BZ38" s="5"/>
      <c r="CA38" s="5">
        <v>30</v>
      </c>
      <c r="CB38" s="5">
        <v>9</v>
      </c>
      <c r="CC38" s="5">
        <v>9</v>
      </c>
      <c r="CD38" s="5">
        <v>9</v>
      </c>
      <c r="CE38" s="5">
        <v>2</v>
      </c>
      <c r="CF38" s="5">
        <v>2</v>
      </c>
      <c r="CG38" s="5">
        <v>5</v>
      </c>
      <c r="CH38" s="5">
        <v>1</v>
      </c>
      <c r="CI38" s="5">
        <v>10</v>
      </c>
      <c r="CJ38" s="5">
        <v>1</v>
      </c>
      <c r="CK38" s="5">
        <v>1</v>
      </c>
      <c r="CL38" s="5"/>
      <c r="CM38" s="5"/>
      <c r="CN38" s="5"/>
      <c r="CO38" s="5"/>
      <c r="CP38" s="5">
        <v>6</v>
      </c>
      <c r="CQ38" s="5">
        <v>8</v>
      </c>
      <c r="CR38" s="5">
        <v>8</v>
      </c>
      <c r="CS38" s="5">
        <v>69</v>
      </c>
      <c r="CT38" s="5">
        <v>11</v>
      </c>
      <c r="CU38" s="5">
        <v>7</v>
      </c>
      <c r="CV38" s="5">
        <v>1</v>
      </c>
      <c r="CW38" s="5"/>
      <c r="CX38" s="5">
        <v>8</v>
      </c>
      <c r="CY38" s="5">
        <v>11</v>
      </c>
      <c r="CZ38" s="5">
        <v>6</v>
      </c>
      <c r="DA38" s="5">
        <v>1</v>
      </c>
      <c r="DB38" s="5">
        <v>2</v>
      </c>
      <c r="DC38" s="5">
        <v>1.8731276004959732</v>
      </c>
      <c r="DD38" s="5"/>
      <c r="DE38" s="5">
        <v>3.9653815892997999</v>
      </c>
      <c r="DF38" s="5">
        <v>1.7609198376514597</v>
      </c>
      <c r="DG38" s="5"/>
      <c r="DH38" s="5">
        <v>1.2060143198090501</v>
      </c>
      <c r="DI38" s="5"/>
      <c r="DJ38" s="5">
        <v>2.325277360428434</v>
      </c>
      <c r="DK38" s="5">
        <v>1.7920786170437286</v>
      </c>
      <c r="DL38" s="5">
        <v>1.6709519889451301</v>
      </c>
      <c r="DM38" s="5">
        <v>0.51455602864664496</v>
      </c>
      <c r="DN38" s="5">
        <v>4.8825743319533004</v>
      </c>
      <c r="DO38" s="5">
        <v>2.8837781023978502</v>
      </c>
      <c r="DP38" s="5">
        <v>0.90637889688249995</v>
      </c>
      <c r="DQ38" s="5">
        <v>0.21</v>
      </c>
      <c r="DR38" s="5">
        <v>2.8086834347713627</v>
      </c>
      <c r="DS38" s="5"/>
      <c r="DT38" s="5">
        <v>0.18230769230769001</v>
      </c>
      <c r="DU38" s="5"/>
      <c r="DV38" s="5"/>
      <c r="DW38" s="5"/>
      <c r="DX38" s="5"/>
      <c r="DY38" s="5">
        <v>1.0526303119845299</v>
      </c>
      <c r="DZ38" s="5">
        <v>1.4898116524711502</v>
      </c>
      <c r="EA38" s="5">
        <v>2.0680312818256983</v>
      </c>
      <c r="EB38" s="5">
        <v>1.9124919578512778</v>
      </c>
      <c r="EC38" s="5">
        <v>2.0543437433436926</v>
      </c>
      <c r="ED38" s="5">
        <v>2.6640982361997882</v>
      </c>
      <c r="EE38" s="5">
        <v>3.1662971175166001</v>
      </c>
      <c r="EF38" s="5"/>
      <c r="EG38" s="5">
        <v>2.7525272631942022</v>
      </c>
      <c r="EH38" s="5">
        <v>1.3550844442761738</v>
      </c>
      <c r="EI38" s="5">
        <v>2.1658383772291967</v>
      </c>
      <c r="EJ38" s="5">
        <v>0.35</v>
      </c>
      <c r="EK38" s="5">
        <v>1.8553270567753402</v>
      </c>
    </row>
    <row r="39" spans="1:141" s="6" customFormat="1">
      <c r="A39" s="7">
        <v>2.7221000000000002</v>
      </c>
      <c r="B39" s="5">
        <v>2.8314814814814817E-3</v>
      </c>
      <c r="C39" s="5"/>
      <c r="D39" s="5"/>
      <c r="E39" s="5">
        <v>2.0999999999999999E-3</v>
      </c>
      <c r="F39" s="5"/>
      <c r="G39" s="5"/>
      <c r="H39" s="5"/>
      <c r="I39" s="5"/>
      <c r="J39" s="5">
        <v>3.5629629629629631E-3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>
        <v>3.4491199087609101E-2</v>
      </c>
      <c r="AB39" s="5">
        <v>1.7146198598570819E-3</v>
      </c>
      <c r="AC39" s="5">
        <v>5.884101040118871E-3</v>
      </c>
      <c r="AD39" s="5"/>
      <c r="AE39" s="5"/>
      <c r="AF39" s="5">
        <v>2.3568636363636361E-2</v>
      </c>
      <c r="AG39" s="5">
        <v>8.2534230594496369E-2</v>
      </c>
      <c r="AH39" s="5">
        <v>7.5217391304347825E-4</v>
      </c>
      <c r="AI39" s="5"/>
      <c r="AJ39" s="5">
        <v>1.6920000000000001E-2</v>
      </c>
      <c r="AK39" s="5">
        <v>14.739828431372549</v>
      </c>
      <c r="AL39" s="5"/>
      <c r="AM39" s="5"/>
      <c r="AN39" s="5">
        <v>23.371323529411764</v>
      </c>
      <c r="AO39" s="5"/>
      <c r="AP39" s="5"/>
      <c r="AQ39" s="5"/>
      <c r="AR39" s="5"/>
      <c r="AS39" s="5">
        <v>1.85</v>
      </c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>
        <v>10.366666666666667</v>
      </c>
      <c r="BJ39" s="5">
        <v>20.168143208705249</v>
      </c>
      <c r="BK39" s="5">
        <v>1.8602150537634408</v>
      </c>
      <c r="BL39" s="5">
        <v>5.28</v>
      </c>
      <c r="BM39" s="5"/>
      <c r="BN39" s="5"/>
      <c r="BO39" s="5">
        <v>32.001724137931035</v>
      </c>
      <c r="BP39" s="5">
        <v>37.640414262825217</v>
      </c>
      <c r="BQ39" s="5">
        <v>10.6583402951824</v>
      </c>
      <c r="BR39" s="5"/>
      <c r="BS39" s="5">
        <v>16.920000000000002</v>
      </c>
      <c r="BT39" s="5">
        <v>4</v>
      </c>
      <c r="BU39" s="5"/>
      <c r="BV39" s="5"/>
      <c r="BW39" s="5">
        <v>2</v>
      </c>
      <c r="BX39" s="5"/>
      <c r="BY39" s="5"/>
      <c r="BZ39" s="5"/>
      <c r="CA39" s="5"/>
      <c r="CB39" s="5">
        <v>1</v>
      </c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>
        <v>1</v>
      </c>
      <c r="CS39" s="5">
        <v>16</v>
      </c>
      <c r="CT39" s="5">
        <v>1</v>
      </c>
      <c r="CU39" s="5">
        <v>1</v>
      </c>
      <c r="CV39" s="5"/>
      <c r="CW39" s="5"/>
      <c r="CX39" s="5">
        <v>2</v>
      </c>
      <c r="CY39" s="5">
        <v>4</v>
      </c>
      <c r="CZ39" s="5">
        <v>3</v>
      </c>
      <c r="DA39" s="5"/>
      <c r="DB39" s="5">
        <v>1</v>
      </c>
      <c r="DC39" s="5">
        <v>0.67516672621173746</v>
      </c>
      <c r="DD39" s="5"/>
      <c r="DE39" s="5"/>
      <c r="DF39" s="5">
        <v>1.1574074074073999</v>
      </c>
      <c r="DG39" s="5"/>
      <c r="DH39" s="5"/>
      <c r="DI39" s="5"/>
      <c r="DJ39" s="5"/>
      <c r="DK39" s="5">
        <v>0</v>
      </c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>
        <v>0.38585209003214999</v>
      </c>
      <c r="EB39" s="5">
        <v>6.250043493862753E-2</v>
      </c>
      <c r="EC39" s="5">
        <v>0</v>
      </c>
      <c r="ED39" s="5">
        <v>0.15151515151514999</v>
      </c>
      <c r="EE39" s="5"/>
      <c r="EF39" s="5"/>
      <c r="EG39" s="5">
        <v>1.6312056737588501E-3</v>
      </c>
      <c r="EH39" s="5">
        <v>5.5E-2</v>
      </c>
      <c r="EI39" s="5">
        <v>5.9259259259260004E-2</v>
      </c>
      <c r="EJ39" s="5"/>
      <c r="EK39" s="5"/>
    </row>
    <row r="40" spans="1:141" s="6" customFormat="1">
      <c r="A40" s="7">
        <v>2.7261000000000002</v>
      </c>
      <c r="B40" s="5">
        <v>5.6100893169358915E-2</v>
      </c>
      <c r="C40" s="5"/>
      <c r="D40" s="5"/>
      <c r="E40" s="5">
        <v>1.5604928405119607E-2</v>
      </c>
      <c r="F40" s="5">
        <v>8.6376757756572484E-2</v>
      </c>
      <c r="G40" s="5">
        <v>7.712310417608924E-3</v>
      </c>
      <c r="H40" s="5">
        <v>9.0383838383838386E-2</v>
      </c>
      <c r="I40" s="5">
        <v>4.2487967575907754E-2</v>
      </c>
      <c r="J40" s="5">
        <v>3.5915116709531604E-2</v>
      </c>
      <c r="K40" s="5">
        <v>5.7944212343971811E-2</v>
      </c>
      <c r="L40" s="5"/>
      <c r="M40" s="5">
        <v>8.363636363636363E-3</v>
      </c>
      <c r="N40" s="5"/>
      <c r="O40" s="5"/>
      <c r="P40" s="5"/>
      <c r="Q40" s="5">
        <v>4.2201137572746357E-2</v>
      </c>
      <c r="R40" s="5">
        <v>5.3741638244656657E-2</v>
      </c>
      <c r="S40" s="5"/>
      <c r="T40" s="5"/>
      <c r="U40" s="5"/>
      <c r="V40" s="5"/>
      <c r="W40" s="5"/>
      <c r="X40" s="5">
        <v>0.35998008658008662</v>
      </c>
      <c r="Y40" s="5"/>
      <c r="Z40" s="5">
        <v>4.1437837837837839E-2</v>
      </c>
      <c r="AA40" s="5">
        <v>2.5806617087033055E-2</v>
      </c>
      <c r="AB40" s="5">
        <v>9.6915671129985878E-3</v>
      </c>
      <c r="AC40" s="5">
        <v>2.2764019606378728E-2</v>
      </c>
      <c r="AD40" s="5">
        <v>5.3949999999999998E-2</v>
      </c>
      <c r="AE40" s="5"/>
      <c r="AF40" s="5">
        <v>9.9789540494703531E-3</v>
      </c>
      <c r="AG40" s="5">
        <v>4.3169178943586059E-2</v>
      </c>
      <c r="AH40" s="5">
        <v>0.30670668953687824</v>
      </c>
      <c r="AI40" s="5">
        <v>4.1553846153846156E-2</v>
      </c>
      <c r="AJ40" s="5"/>
      <c r="AK40" s="5">
        <v>39.441228632029379</v>
      </c>
      <c r="AL40" s="5"/>
      <c r="AM40" s="5"/>
      <c r="AN40" s="5">
        <v>8.65211295013669</v>
      </c>
      <c r="AO40" s="5">
        <v>429.26923076923077</v>
      </c>
      <c r="AP40" s="5">
        <v>11.863725783475784</v>
      </c>
      <c r="AQ40" s="5">
        <v>27.962499999999999</v>
      </c>
      <c r="AR40" s="5">
        <v>55.968334593870317</v>
      </c>
      <c r="AS40" s="5">
        <v>18.35160070574446</v>
      </c>
      <c r="AT40" s="5">
        <v>50.366904761904756</v>
      </c>
      <c r="AU40" s="5"/>
      <c r="AV40" s="5">
        <v>7.2460843373493971</v>
      </c>
      <c r="AW40" s="5"/>
      <c r="AX40" s="5"/>
      <c r="AY40" s="5">
        <v>7.9</v>
      </c>
      <c r="AZ40" s="5">
        <v>38.236197266032327</v>
      </c>
      <c r="BA40" s="5">
        <v>49.264013083517831</v>
      </c>
      <c r="BB40" s="5"/>
      <c r="BC40" s="5"/>
      <c r="BD40" s="5"/>
      <c r="BE40" s="5"/>
      <c r="BF40" s="5"/>
      <c r="BG40" s="5">
        <v>35.94040404040404</v>
      </c>
      <c r="BH40" s="5"/>
      <c r="BI40" s="5">
        <v>38.278559989323369</v>
      </c>
      <c r="BJ40" s="5">
        <v>30.9597162924053</v>
      </c>
      <c r="BK40" s="5">
        <v>16.497282665030006</v>
      </c>
      <c r="BL40" s="5">
        <v>18.027242653878034</v>
      </c>
      <c r="BM40" s="5">
        <v>44.958333333333336</v>
      </c>
      <c r="BN40" s="5">
        <v>37.494999999999997</v>
      </c>
      <c r="BO40" s="5">
        <v>11.798730912830157</v>
      </c>
      <c r="BP40" s="5">
        <v>37.621079138726202</v>
      </c>
      <c r="BQ40" s="5">
        <v>118.51531746031745</v>
      </c>
      <c r="BR40" s="5">
        <v>17.624217585692996</v>
      </c>
      <c r="BS40" s="5">
        <v>19.231884057971016</v>
      </c>
      <c r="BT40" s="5">
        <v>60</v>
      </c>
      <c r="BU40" s="5"/>
      <c r="BV40" s="5"/>
      <c r="BW40" s="5">
        <v>11</v>
      </c>
      <c r="BX40" s="5">
        <v>1</v>
      </c>
      <c r="BY40" s="5">
        <v>4</v>
      </c>
      <c r="BZ40" s="5">
        <v>1</v>
      </c>
      <c r="CA40" s="5">
        <v>14</v>
      </c>
      <c r="CB40" s="5">
        <v>6</v>
      </c>
      <c r="CC40" s="5">
        <v>4</v>
      </c>
      <c r="CD40" s="5"/>
      <c r="CE40" s="5">
        <v>2</v>
      </c>
      <c r="CF40" s="5"/>
      <c r="CG40" s="5"/>
      <c r="CH40" s="5">
        <v>1</v>
      </c>
      <c r="CI40" s="5">
        <v>7</v>
      </c>
      <c r="CJ40" s="5">
        <v>4</v>
      </c>
      <c r="CK40" s="5"/>
      <c r="CL40" s="5"/>
      <c r="CM40" s="5"/>
      <c r="CN40" s="5"/>
      <c r="CO40" s="5"/>
      <c r="CP40" s="5">
        <v>3</v>
      </c>
      <c r="CQ40" s="5"/>
      <c r="CR40" s="5">
        <v>2</v>
      </c>
      <c r="CS40" s="5">
        <v>54</v>
      </c>
      <c r="CT40" s="5">
        <v>8</v>
      </c>
      <c r="CU40" s="5">
        <v>11</v>
      </c>
      <c r="CV40" s="5">
        <v>1</v>
      </c>
      <c r="CW40" s="5">
        <v>1</v>
      </c>
      <c r="CX40" s="5">
        <v>7</v>
      </c>
      <c r="CY40" s="5">
        <v>3</v>
      </c>
      <c r="CZ40" s="5">
        <v>4</v>
      </c>
      <c r="DA40" s="5">
        <v>2</v>
      </c>
      <c r="DB40" s="5">
        <v>1</v>
      </c>
      <c r="DC40" s="5">
        <v>0.70699733238958928</v>
      </c>
      <c r="DD40" s="5"/>
      <c r="DE40" s="5"/>
      <c r="DF40" s="5">
        <v>1.107237254832778</v>
      </c>
      <c r="DG40" s="5">
        <v>0.25087357763640999</v>
      </c>
      <c r="DH40" s="5">
        <v>0.7753180186168499</v>
      </c>
      <c r="DI40" s="5">
        <v>1.1452838623156001</v>
      </c>
      <c r="DJ40" s="5">
        <v>0.52920080128584002</v>
      </c>
      <c r="DK40" s="5">
        <v>1.0165393350792615</v>
      </c>
      <c r="DL40" s="5">
        <v>0.60863352911443758</v>
      </c>
      <c r="DM40" s="5"/>
      <c r="DN40" s="5">
        <v>1.7877094972067</v>
      </c>
      <c r="DO40" s="5"/>
      <c r="DP40" s="5"/>
      <c r="DQ40" s="5">
        <v>0.45569620253165</v>
      </c>
      <c r="DR40" s="5">
        <v>0.5424569510411994</v>
      </c>
      <c r="DS40" s="5">
        <v>0.35898876404494334</v>
      </c>
      <c r="DT40" s="5"/>
      <c r="DU40" s="5"/>
      <c r="DV40" s="5"/>
      <c r="DW40" s="5"/>
      <c r="DX40" s="5"/>
      <c r="DY40" s="5">
        <v>0.32142857142857001</v>
      </c>
      <c r="DZ40" s="5"/>
      <c r="EA40" s="5">
        <v>0.1595197070580045</v>
      </c>
      <c r="EB40" s="5">
        <v>0.59865680393394161</v>
      </c>
      <c r="EC40" s="5">
        <v>0.56046419685842319</v>
      </c>
      <c r="ED40" s="5">
        <v>0.60786913462074743</v>
      </c>
      <c r="EE40" s="5">
        <v>0.11121408711770001</v>
      </c>
      <c r="EF40" s="5">
        <v>0.54007200960127999</v>
      </c>
      <c r="EG40" s="5">
        <v>0.97929735011842867</v>
      </c>
      <c r="EH40" s="5">
        <v>0.18199228914212998</v>
      </c>
      <c r="EI40" s="5">
        <v>0.93359649616214302</v>
      </c>
      <c r="EJ40" s="5">
        <v>0.21967406380027749</v>
      </c>
      <c r="EK40" s="5">
        <v>0.41446872645063998</v>
      </c>
    </row>
    <row r="41" spans="1:141" s="6" customFormat="1">
      <c r="A41" s="7">
        <v>2.7315999999999998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>
        <v>2.6607734806629833E-2</v>
      </c>
      <c r="AB41" s="5"/>
      <c r="AC41" s="5">
        <v>2.6607734806629833E-2</v>
      </c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>
        <v>17.366666666666667</v>
      </c>
      <c r="BK41" s="5">
        <v>14.666666666666666</v>
      </c>
      <c r="BL41" s="5">
        <v>20.066666666666666</v>
      </c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>
        <v>2</v>
      </c>
      <c r="CT41" s="5">
        <v>1</v>
      </c>
      <c r="CU41" s="5">
        <v>1</v>
      </c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>
        <v>0</v>
      </c>
      <c r="EC41" s="5">
        <v>0</v>
      </c>
      <c r="ED41" s="5">
        <v>0</v>
      </c>
      <c r="EE41" s="5"/>
      <c r="EF41" s="5"/>
      <c r="EG41" s="5"/>
      <c r="EH41" s="5"/>
      <c r="EI41" s="5"/>
      <c r="EJ41" s="5"/>
      <c r="EK41" s="5"/>
    </row>
    <row r="42" spans="1:141" s="6" customFormat="1">
      <c r="A42" s="7">
        <v>2.7441</v>
      </c>
      <c r="B42" s="5">
        <v>6.4999999999999997E-3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>
        <v>6.4999999999999997E-3</v>
      </c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>
        <v>80.307831196581191</v>
      </c>
      <c r="AL42" s="5"/>
      <c r="AM42" s="5"/>
      <c r="AN42" s="5"/>
      <c r="AO42" s="5"/>
      <c r="AP42" s="5">
        <v>297.73076923076923</v>
      </c>
      <c r="AQ42" s="5"/>
      <c r="AR42" s="5"/>
      <c r="AS42" s="5">
        <v>12.5</v>
      </c>
      <c r="AT42" s="5"/>
      <c r="AU42" s="5"/>
      <c r="AV42" s="5"/>
      <c r="AW42" s="5"/>
      <c r="AX42" s="5"/>
      <c r="AY42" s="5"/>
      <c r="AZ42" s="5">
        <v>1.07</v>
      </c>
      <c r="BA42" s="5"/>
      <c r="BB42" s="5"/>
      <c r="BC42" s="5"/>
      <c r="BD42" s="5"/>
      <c r="BE42" s="5"/>
      <c r="BF42" s="5"/>
      <c r="BG42" s="5"/>
      <c r="BH42" s="5">
        <v>9.9305555555555554</v>
      </c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>
        <v>4</v>
      </c>
      <c r="BU42" s="5"/>
      <c r="BV42" s="5"/>
      <c r="BW42" s="5"/>
      <c r="BX42" s="5"/>
      <c r="BY42" s="5">
        <v>1</v>
      </c>
      <c r="BZ42" s="5"/>
      <c r="CA42" s="5"/>
      <c r="CB42" s="5">
        <v>1</v>
      </c>
      <c r="CC42" s="5"/>
      <c r="CD42" s="5"/>
      <c r="CE42" s="5"/>
      <c r="CF42" s="5"/>
      <c r="CG42" s="5"/>
      <c r="CH42" s="5"/>
      <c r="CI42" s="5">
        <v>1</v>
      </c>
      <c r="CJ42" s="5"/>
      <c r="CK42" s="5"/>
      <c r="CL42" s="5"/>
      <c r="CM42" s="5"/>
      <c r="CN42" s="5"/>
      <c r="CO42" s="5"/>
      <c r="CP42" s="5"/>
      <c r="CQ42" s="5">
        <v>1</v>
      </c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>
        <v>0.38011820309134675</v>
      </c>
      <c r="DD42" s="5"/>
      <c r="DE42" s="5"/>
      <c r="DF42" s="5"/>
      <c r="DG42" s="5"/>
      <c r="DH42" s="5">
        <v>3.2295569047926999E-2</v>
      </c>
      <c r="DI42" s="5"/>
      <c r="DJ42" s="5"/>
      <c r="DK42" s="5">
        <v>0.23636363636364</v>
      </c>
      <c r="DL42" s="5"/>
      <c r="DM42" s="5"/>
      <c r="DN42" s="5"/>
      <c r="DO42" s="5"/>
      <c r="DP42" s="5"/>
      <c r="DQ42" s="5"/>
      <c r="DR42" s="5">
        <v>1.0280373831776</v>
      </c>
      <c r="DS42" s="5"/>
      <c r="DT42" s="5"/>
      <c r="DU42" s="5"/>
      <c r="DV42" s="5"/>
      <c r="DW42" s="5"/>
      <c r="DX42" s="5"/>
      <c r="DY42" s="5"/>
      <c r="DZ42" s="5">
        <v>0.22377622377622</v>
      </c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</row>
    <row r="43" spans="1:141" s="6" customFormat="1">
      <c r="A43" s="7">
        <v>2.7444000000000002</v>
      </c>
      <c r="B43" s="5">
        <v>2.3485444391687402E-2</v>
      </c>
      <c r="C43" s="5"/>
      <c r="D43" s="5"/>
      <c r="E43" s="5"/>
      <c r="F43" s="5"/>
      <c r="G43" s="5"/>
      <c r="H43" s="5"/>
      <c r="I43" s="5">
        <v>2.5828125E-2</v>
      </c>
      <c r="J43" s="5"/>
      <c r="K43" s="5"/>
      <c r="L43" s="5"/>
      <c r="M43" s="5"/>
      <c r="N43" s="5">
        <v>1.8E-3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>
        <v>3.3156826283374803E-2</v>
      </c>
      <c r="AA43" s="5">
        <v>3.2531250355578309E-3</v>
      </c>
      <c r="AB43" s="5">
        <v>5.7308641975308645E-3</v>
      </c>
      <c r="AC43" s="5">
        <v>2.0485714285714287E-3</v>
      </c>
      <c r="AD43" s="5"/>
      <c r="AE43" s="5"/>
      <c r="AF43" s="5"/>
      <c r="AG43" s="5"/>
      <c r="AH43" s="5">
        <v>2.6165322580645159E-3</v>
      </c>
      <c r="AI43" s="5"/>
      <c r="AJ43" s="5"/>
      <c r="AK43" s="5">
        <v>42.332078324713898</v>
      </c>
      <c r="AL43" s="5"/>
      <c r="AM43" s="5"/>
      <c r="AN43" s="5"/>
      <c r="AO43" s="5"/>
      <c r="AP43" s="5">
        <v>13.209150326797385</v>
      </c>
      <c r="AQ43" s="5"/>
      <c r="AR43" s="5">
        <v>44.675675675675677</v>
      </c>
      <c r="AS43" s="5">
        <v>72.401785714285708</v>
      </c>
      <c r="AT43" s="5"/>
      <c r="AU43" s="5"/>
      <c r="AV43" s="5"/>
      <c r="AW43" s="5">
        <v>1.4624999999999999</v>
      </c>
      <c r="AX43" s="5"/>
      <c r="AY43" s="5"/>
      <c r="AZ43" s="5">
        <v>7.7555555555555555</v>
      </c>
      <c r="BA43" s="5"/>
      <c r="BB43" s="5"/>
      <c r="BC43" s="5"/>
      <c r="BD43" s="5"/>
      <c r="BE43" s="5"/>
      <c r="BF43" s="5"/>
      <c r="BG43" s="5"/>
      <c r="BH43" s="5"/>
      <c r="BI43" s="5">
        <v>63.375086805555554</v>
      </c>
      <c r="BJ43" s="5">
        <v>4.2819717794404681</v>
      </c>
      <c r="BK43" s="5">
        <v>8.7584905660377359</v>
      </c>
      <c r="BL43" s="5">
        <v>1.7925</v>
      </c>
      <c r="BM43" s="5"/>
      <c r="BN43" s="5"/>
      <c r="BO43" s="5"/>
      <c r="BP43" s="5"/>
      <c r="BQ43" s="5">
        <v>3.288448275862069</v>
      </c>
      <c r="BR43" s="5"/>
      <c r="BS43" s="5"/>
      <c r="BT43" s="5">
        <v>8</v>
      </c>
      <c r="BU43" s="5"/>
      <c r="BV43" s="5"/>
      <c r="BW43" s="5"/>
      <c r="BX43" s="5"/>
      <c r="BY43" s="5">
        <v>1</v>
      </c>
      <c r="BZ43" s="5"/>
      <c r="CA43" s="5">
        <v>1</v>
      </c>
      <c r="CB43" s="5">
        <v>2</v>
      </c>
      <c r="CC43" s="5"/>
      <c r="CD43" s="5"/>
      <c r="CE43" s="5"/>
      <c r="CF43" s="5">
        <v>1</v>
      </c>
      <c r="CG43" s="5"/>
      <c r="CH43" s="5"/>
      <c r="CI43" s="5">
        <v>1</v>
      </c>
      <c r="CJ43" s="5"/>
      <c r="CK43" s="5"/>
      <c r="CL43" s="5"/>
      <c r="CM43" s="5"/>
      <c r="CN43" s="5"/>
      <c r="CO43" s="5"/>
      <c r="CP43" s="5"/>
      <c r="CQ43" s="5"/>
      <c r="CR43" s="5">
        <v>2</v>
      </c>
      <c r="CS43" s="5">
        <v>4</v>
      </c>
      <c r="CT43" s="5">
        <v>1</v>
      </c>
      <c r="CU43" s="5">
        <v>1</v>
      </c>
      <c r="CV43" s="5"/>
      <c r="CW43" s="5"/>
      <c r="CX43" s="5"/>
      <c r="CY43" s="5"/>
      <c r="CZ43" s="5">
        <v>2</v>
      </c>
      <c r="DA43" s="5"/>
      <c r="DB43" s="5"/>
      <c r="DC43" s="5">
        <v>0.97459593200384853</v>
      </c>
      <c r="DD43" s="5"/>
      <c r="DE43" s="5"/>
      <c r="DF43" s="5"/>
      <c r="DG43" s="5"/>
      <c r="DH43" s="5">
        <v>0.24740227610094001</v>
      </c>
      <c r="DI43" s="5"/>
      <c r="DJ43" s="5"/>
      <c r="DK43" s="5">
        <v>0.32142266574373002</v>
      </c>
      <c r="DL43" s="5"/>
      <c r="DM43" s="5"/>
      <c r="DN43" s="5"/>
      <c r="DO43" s="5">
        <v>0.59829059829060005</v>
      </c>
      <c r="DP43" s="5"/>
      <c r="DQ43" s="5"/>
      <c r="DR43" s="5">
        <v>0.25125628140703998</v>
      </c>
      <c r="DS43" s="5"/>
      <c r="DT43" s="5"/>
      <c r="DU43" s="5"/>
      <c r="DV43" s="5"/>
      <c r="DW43" s="5"/>
      <c r="DX43" s="5"/>
      <c r="DY43" s="5"/>
      <c r="DZ43" s="5"/>
      <c r="EA43" s="5">
        <v>2.5411885183704501</v>
      </c>
      <c r="EB43" s="5">
        <v>1.2766095872393433</v>
      </c>
      <c r="EC43" s="5"/>
      <c r="ED43" s="5">
        <v>0.42857142857142999</v>
      </c>
      <c r="EE43" s="5"/>
      <c r="EF43" s="5"/>
      <c r="EG43" s="5"/>
      <c r="EH43" s="5"/>
      <c r="EI43" s="5">
        <v>1.7006286665732999</v>
      </c>
      <c r="EJ43" s="5"/>
      <c r="EK43" s="5"/>
    </row>
    <row r="44" spans="1:141" s="6" customFormat="1">
      <c r="A44" s="7">
        <v>2.8111000000000002</v>
      </c>
      <c r="B44" s="5">
        <v>0.20836666666666667</v>
      </c>
      <c r="C44" s="5"/>
      <c r="D44" s="5"/>
      <c r="E44" s="5">
        <v>0.20836666666666667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>
        <v>7.5351604278074864E-3</v>
      </c>
      <c r="AB44" s="5">
        <v>8.7409090909090909E-3</v>
      </c>
      <c r="AC44" s="5">
        <v>6.329411764705882E-3</v>
      </c>
      <c r="AD44" s="5"/>
      <c r="AE44" s="5"/>
      <c r="AF44" s="5"/>
      <c r="AG44" s="5"/>
      <c r="AH44" s="5"/>
      <c r="AI44" s="5"/>
      <c r="AJ44" s="5"/>
      <c r="AK44" s="5">
        <v>520.91666666666663</v>
      </c>
      <c r="AL44" s="5"/>
      <c r="AM44" s="5"/>
      <c r="AN44" s="5">
        <v>520.91666666666663</v>
      </c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>
        <v>10.1875</v>
      </c>
      <c r="BK44" s="5">
        <v>9.6150000000000002</v>
      </c>
      <c r="BL44" s="5">
        <v>10.76</v>
      </c>
      <c r="BM44" s="5"/>
      <c r="BN44" s="5"/>
      <c r="BO44" s="5"/>
      <c r="BP44" s="5"/>
      <c r="BQ44" s="5"/>
      <c r="BR44" s="5"/>
      <c r="BS44" s="5"/>
      <c r="BT44" s="5">
        <v>1</v>
      </c>
      <c r="BU44" s="5"/>
      <c r="BV44" s="5"/>
      <c r="BW44" s="5">
        <v>1</v>
      </c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>
        <v>2</v>
      </c>
      <c r="CT44" s="5">
        <v>1</v>
      </c>
      <c r="CU44" s="5">
        <v>1</v>
      </c>
      <c r="CV44" s="5"/>
      <c r="CW44" s="5"/>
      <c r="CX44" s="5"/>
      <c r="CY44" s="5"/>
      <c r="CZ44" s="5"/>
      <c r="DA44" s="5"/>
      <c r="DB44" s="5"/>
      <c r="DC44" s="5">
        <v>0</v>
      </c>
      <c r="DD44" s="5"/>
      <c r="DE44" s="5"/>
      <c r="DF44" s="5">
        <v>0</v>
      </c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>
        <v>0.22242874845104998</v>
      </c>
      <c r="EC44" s="5">
        <v>0.33333333333332998</v>
      </c>
      <c r="ED44" s="5">
        <v>0.11152416356877</v>
      </c>
      <c r="EE44" s="5"/>
      <c r="EF44" s="5"/>
      <c r="EG44" s="5"/>
      <c r="EH44" s="5"/>
      <c r="EI44" s="5"/>
      <c r="EJ44" s="5"/>
      <c r="EK44" s="5"/>
    </row>
    <row r="45" spans="1:141" s="6" customFormat="1">
      <c r="A45" s="7">
        <v>2.8121</v>
      </c>
      <c r="B45" s="5">
        <v>3.8526494981159093E-2</v>
      </c>
      <c r="C45" s="5"/>
      <c r="D45" s="5"/>
      <c r="E45" s="5">
        <v>1.8305209171359613E-2</v>
      </c>
      <c r="F45" s="5"/>
      <c r="G45" s="5">
        <v>6.2857711442786072E-3</v>
      </c>
      <c r="H45" s="5">
        <v>8.5212121212121211E-2</v>
      </c>
      <c r="I45" s="5">
        <v>4.164770671571872E-2</v>
      </c>
      <c r="J45" s="5">
        <v>3.7312738095238093E-2</v>
      </c>
      <c r="K45" s="5"/>
      <c r="L45" s="5"/>
      <c r="M45" s="5"/>
      <c r="N45" s="5"/>
      <c r="O45" s="5"/>
      <c r="P45" s="5"/>
      <c r="Q45" s="5">
        <v>2.9866779152605924E-2</v>
      </c>
      <c r="R45" s="5">
        <v>3.7232289950576605E-2</v>
      </c>
      <c r="S45" s="5"/>
      <c r="T45" s="5"/>
      <c r="U45" s="5"/>
      <c r="V45" s="5"/>
      <c r="W45" s="5"/>
      <c r="X45" s="5"/>
      <c r="Y45" s="5">
        <v>3.4945454545454543E-2</v>
      </c>
      <c r="Z45" s="5">
        <v>4.3303638733446066E-2</v>
      </c>
      <c r="AA45" s="5">
        <v>6.70391328654876E-2</v>
      </c>
      <c r="AB45" s="5">
        <v>9.4873142764857879E-2</v>
      </c>
      <c r="AC45" s="5">
        <v>2.9279279279279279E-3</v>
      </c>
      <c r="AD45" s="5"/>
      <c r="AE45" s="5"/>
      <c r="AF45" s="5">
        <v>7.9799999999999996E-2</v>
      </c>
      <c r="AG45" s="5"/>
      <c r="AH45" s="5">
        <v>4.2547079964061096E-2</v>
      </c>
      <c r="AI45" s="5"/>
      <c r="AJ45" s="5"/>
      <c r="AK45" s="5">
        <v>25.88181078852686</v>
      </c>
      <c r="AL45" s="5"/>
      <c r="AM45" s="5"/>
      <c r="AN45" s="5">
        <v>17.014962962962965</v>
      </c>
      <c r="AO45" s="5"/>
      <c r="AP45" s="5">
        <v>3.0895454545454548</v>
      </c>
      <c r="AQ45" s="5">
        <v>26.362500000000001</v>
      </c>
      <c r="AR45" s="5">
        <v>39.105158730158728</v>
      </c>
      <c r="AS45" s="5">
        <v>38.06405935268662</v>
      </c>
      <c r="AT45" s="5"/>
      <c r="AU45" s="5"/>
      <c r="AV45" s="5"/>
      <c r="AW45" s="5"/>
      <c r="AX45" s="5"/>
      <c r="AY45" s="5"/>
      <c r="AZ45" s="5">
        <v>37.20755792434673</v>
      </c>
      <c r="BA45" s="5">
        <v>15.066666666666666</v>
      </c>
      <c r="BB45" s="5"/>
      <c r="BC45" s="5"/>
      <c r="BD45" s="5"/>
      <c r="BE45" s="5"/>
      <c r="BF45" s="5"/>
      <c r="BG45" s="5"/>
      <c r="BH45" s="5">
        <v>53.388888888888886</v>
      </c>
      <c r="BI45" s="5">
        <v>16.842953449204252</v>
      </c>
      <c r="BJ45" s="5">
        <v>48.516138541930019</v>
      </c>
      <c r="BK45" s="5">
        <v>99.610024708449899</v>
      </c>
      <c r="BL45" s="5">
        <v>1.5402843601895735</v>
      </c>
      <c r="BM45" s="5"/>
      <c r="BN45" s="5"/>
      <c r="BO45" s="5">
        <v>54.409090909090907</v>
      </c>
      <c r="BP45" s="5"/>
      <c r="BQ45" s="5">
        <v>41.932352941176468</v>
      </c>
      <c r="BR45" s="5"/>
      <c r="BS45" s="5"/>
      <c r="BT45" s="5">
        <v>40</v>
      </c>
      <c r="BU45" s="5"/>
      <c r="BV45" s="5"/>
      <c r="BW45" s="5">
        <v>3</v>
      </c>
      <c r="BX45" s="5"/>
      <c r="BY45" s="5">
        <v>2</v>
      </c>
      <c r="BZ45" s="5">
        <v>1</v>
      </c>
      <c r="CA45" s="5">
        <v>7</v>
      </c>
      <c r="CB45" s="5">
        <v>6</v>
      </c>
      <c r="CC45" s="5"/>
      <c r="CD45" s="5"/>
      <c r="CE45" s="5"/>
      <c r="CF45" s="5"/>
      <c r="CG45" s="5"/>
      <c r="CH45" s="5"/>
      <c r="CI45" s="5">
        <v>3</v>
      </c>
      <c r="CJ45" s="5">
        <v>1</v>
      </c>
      <c r="CK45" s="5"/>
      <c r="CL45" s="5"/>
      <c r="CM45" s="5"/>
      <c r="CN45" s="5"/>
      <c r="CO45" s="5"/>
      <c r="CP45" s="5"/>
      <c r="CQ45" s="5">
        <v>1</v>
      </c>
      <c r="CR45" s="5">
        <v>16</v>
      </c>
      <c r="CS45" s="5">
        <v>17</v>
      </c>
      <c r="CT45" s="5">
        <v>3</v>
      </c>
      <c r="CU45" s="5">
        <v>1</v>
      </c>
      <c r="CV45" s="5"/>
      <c r="CW45" s="5"/>
      <c r="CX45" s="5">
        <v>1</v>
      </c>
      <c r="CY45" s="5"/>
      <c r="CZ45" s="5">
        <v>2</v>
      </c>
      <c r="DA45" s="5"/>
      <c r="DB45" s="5"/>
      <c r="DC45" s="5">
        <v>0.37371671215537727</v>
      </c>
      <c r="DD45" s="5"/>
      <c r="DE45" s="5"/>
      <c r="DF45" s="5">
        <v>0.66666666666666663</v>
      </c>
      <c r="DG45" s="5"/>
      <c r="DH45" s="5">
        <v>0</v>
      </c>
      <c r="DI45" s="5">
        <v>0</v>
      </c>
      <c r="DJ45" s="5">
        <v>0.89335670515665355</v>
      </c>
      <c r="DK45" s="5">
        <v>0.23412914548535335</v>
      </c>
      <c r="DL45" s="5"/>
      <c r="DM45" s="5"/>
      <c r="DN45" s="5"/>
      <c r="DO45" s="5"/>
      <c r="DP45" s="5"/>
      <c r="DQ45" s="5"/>
      <c r="DR45" s="5">
        <v>4.9019607843137497E-3</v>
      </c>
      <c r="DS45" s="5">
        <v>0</v>
      </c>
      <c r="DT45" s="5"/>
      <c r="DU45" s="5"/>
      <c r="DV45" s="5"/>
      <c r="DW45" s="5"/>
      <c r="DX45" s="5"/>
      <c r="DY45" s="5"/>
      <c r="DZ45" s="5">
        <v>6.5036420395420999E-2</v>
      </c>
      <c r="EA45" s="5">
        <v>0.27644230769230627</v>
      </c>
      <c r="EB45" s="5">
        <v>5.2464988243007285E-2</v>
      </c>
      <c r="EC45" s="5">
        <v>6.3755041609230664E-2</v>
      </c>
      <c r="ED45" s="5">
        <v>0.08</v>
      </c>
      <c r="EE45" s="5"/>
      <c r="EF45" s="5"/>
      <c r="EG45" s="5">
        <v>1.0442773600668E-2</v>
      </c>
      <c r="EH45" s="5"/>
      <c r="EI45" s="5">
        <v>0</v>
      </c>
      <c r="EJ45" s="5"/>
      <c r="EK45" s="5"/>
    </row>
    <row r="46" spans="1:141" s="6" customFormat="1">
      <c r="A46" s="7">
        <v>2.8123</v>
      </c>
      <c r="B46" s="5">
        <v>5.0066072944979716E-2</v>
      </c>
      <c r="C46" s="5"/>
      <c r="D46" s="5"/>
      <c r="E46" s="5">
        <v>1.2452075431522071E-2</v>
      </c>
      <c r="F46" s="5"/>
      <c r="G46" s="5"/>
      <c r="H46" s="5">
        <v>2.8040404040404039E-2</v>
      </c>
      <c r="I46" s="5"/>
      <c r="J46" s="5">
        <v>2.9527777777777778E-2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>
        <v>0.11923120007792715</v>
      </c>
      <c r="AA46" s="5">
        <v>1.6631588977993404E-2</v>
      </c>
      <c r="AB46" s="5"/>
      <c r="AC46" s="5">
        <v>9.2500000000000004E-4</v>
      </c>
      <c r="AD46" s="5"/>
      <c r="AE46" s="5"/>
      <c r="AF46" s="5">
        <v>1.353623188405797E-2</v>
      </c>
      <c r="AG46" s="5">
        <v>3.1715285291392191E-2</v>
      </c>
      <c r="AH46" s="5">
        <v>3.4070175438596492E-3</v>
      </c>
      <c r="AI46" s="5"/>
      <c r="AJ46" s="5"/>
      <c r="AK46" s="5">
        <v>25.989940976390557</v>
      </c>
      <c r="AL46" s="5"/>
      <c r="AM46" s="5"/>
      <c r="AN46" s="5">
        <v>40.725000000000001</v>
      </c>
      <c r="AO46" s="5"/>
      <c r="AP46" s="5"/>
      <c r="AQ46" s="5">
        <v>8.6750000000000007</v>
      </c>
      <c r="AR46" s="5"/>
      <c r="AS46" s="5">
        <v>36.676190476190477</v>
      </c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>
        <v>9.226102941176471</v>
      </c>
      <c r="BJ46" s="5">
        <v>11.863253208540545</v>
      </c>
      <c r="BK46" s="5"/>
      <c r="BL46" s="5">
        <v>0.81497797356828194</v>
      </c>
      <c r="BM46" s="5"/>
      <c r="BN46" s="5"/>
      <c r="BO46" s="5">
        <v>4.4476190476190478</v>
      </c>
      <c r="BP46" s="5">
        <v>23.882280701754386</v>
      </c>
      <c r="BQ46" s="5">
        <v>3.0666666666666664</v>
      </c>
      <c r="BR46" s="5"/>
      <c r="BS46" s="5"/>
      <c r="BT46" s="5">
        <v>7</v>
      </c>
      <c r="BU46" s="5"/>
      <c r="BV46" s="5"/>
      <c r="BW46" s="5">
        <v>2</v>
      </c>
      <c r="BX46" s="5"/>
      <c r="BY46" s="5"/>
      <c r="BZ46" s="5">
        <v>1</v>
      </c>
      <c r="CA46" s="5"/>
      <c r="CB46" s="5">
        <v>2</v>
      </c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>
        <v>2</v>
      </c>
      <c r="CS46" s="5">
        <v>7</v>
      </c>
      <c r="CT46" s="5"/>
      <c r="CU46" s="5">
        <v>1</v>
      </c>
      <c r="CV46" s="5"/>
      <c r="CW46" s="5"/>
      <c r="CX46" s="5">
        <v>1</v>
      </c>
      <c r="CY46" s="5">
        <v>3</v>
      </c>
      <c r="CZ46" s="5">
        <v>2</v>
      </c>
      <c r="DA46" s="5"/>
      <c r="DB46" s="5"/>
      <c r="DC46" s="5">
        <v>0</v>
      </c>
      <c r="DD46" s="5"/>
      <c r="DE46" s="5"/>
      <c r="DF46" s="5">
        <v>0</v>
      </c>
      <c r="DG46" s="5"/>
      <c r="DH46" s="5"/>
      <c r="DI46" s="5">
        <v>0</v>
      </c>
      <c r="DJ46" s="5"/>
      <c r="DK46" s="5">
        <v>0</v>
      </c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>
        <v>0</v>
      </c>
      <c r="EB46" s="5">
        <v>1.6983361228708572E-2</v>
      </c>
      <c r="EC46" s="5"/>
      <c r="ED46" s="5">
        <v>0</v>
      </c>
      <c r="EE46" s="5"/>
      <c r="EF46" s="5"/>
      <c r="EG46" s="5">
        <v>0</v>
      </c>
      <c r="EH46" s="5">
        <v>3.9627842866986666E-2</v>
      </c>
      <c r="EI46" s="5">
        <v>0</v>
      </c>
      <c r="EJ46" s="5"/>
      <c r="EK46" s="5"/>
    </row>
    <row r="47" spans="1:141" s="6" customFormat="1">
      <c r="A47" s="7">
        <v>3.1192000000000002</v>
      </c>
      <c r="B47" s="5">
        <v>0.48557916986902067</v>
      </c>
      <c r="C47" s="5"/>
      <c r="D47" s="5"/>
      <c r="E47" s="5">
        <v>1.5045275133503599</v>
      </c>
      <c r="F47" s="5"/>
      <c r="G47" s="5"/>
      <c r="H47" s="5"/>
      <c r="I47" s="5">
        <v>0.17268500000000001</v>
      </c>
      <c r="J47" s="5">
        <v>5.7000000000000002E-2</v>
      </c>
      <c r="K47" s="5"/>
      <c r="L47" s="5"/>
      <c r="M47" s="5"/>
      <c r="N47" s="5"/>
      <c r="O47" s="5"/>
      <c r="P47" s="5"/>
      <c r="Q47" s="5">
        <v>0.79597273954116066</v>
      </c>
      <c r="R47" s="5"/>
      <c r="S47" s="5"/>
      <c r="T47" s="5"/>
      <c r="U47" s="5"/>
      <c r="V47" s="5"/>
      <c r="W47" s="5"/>
      <c r="X47" s="5">
        <v>3.4334285714285712E-3</v>
      </c>
      <c r="Y47" s="5">
        <v>6.946276807903537E-2</v>
      </c>
      <c r="Z47" s="5"/>
      <c r="AA47" s="5">
        <v>0.10840155076009086</v>
      </c>
      <c r="AB47" s="5"/>
      <c r="AC47" s="5"/>
      <c r="AD47" s="5"/>
      <c r="AE47" s="5"/>
      <c r="AF47" s="5">
        <v>0.20899999999999999</v>
      </c>
      <c r="AG47" s="5"/>
      <c r="AH47" s="5">
        <v>6.9261864406779672E-2</v>
      </c>
      <c r="AI47" s="5"/>
      <c r="AJ47" s="5"/>
      <c r="AK47" s="5">
        <v>429.35647278043649</v>
      </c>
      <c r="AL47" s="5"/>
      <c r="AM47" s="5"/>
      <c r="AN47" s="5">
        <v>1440</v>
      </c>
      <c r="AO47" s="5"/>
      <c r="AP47" s="5"/>
      <c r="AQ47" s="5"/>
      <c r="AR47" s="5">
        <v>300.32173913043476</v>
      </c>
      <c r="AS47" s="5">
        <v>59.375</v>
      </c>
      <c r="AT47" s="5"/>
      <c r="AU47" s="5"/>
      <c r="AV47" s="5"/>
      <c r="AW47" s="5"/>
      <c r="AX47" s="5"/>
      <c r="AY47" s="5"/>
      <c r="AZ47" s="5">
        <v>418.18716395418926</v>
      </c>
      <c r="BA47" s="5"/>
      <c r="BB47" s="5"/>
      <c r="BC47" s="5"/>
      <c r="BD47" s="5"/>
      <c r="BE47" s="5"/>
      <c r="BF47" s="5"/>
      <c r="BG47" s="5">
        <v>218.4909090909091</v>
      </c>
      <c r="BH47" s="5">
        <v>150.93333333333334</v>
      </c>
      <c r="BI47" s="5"/>
      <c r="BJ47" s="5">
        <v>101.30547330099665</v>
      </c>
      <c r="BK47" s="5"/>
      <c r="BL47" s="5"/>
      <c r="BM47" s="5"/>
      <c r="BN47" s="5"/>
      <c r="BO47" s="5">
        <v>180.69164265129683</v>
      </c>
      <c r="BP47" s="5"/>
      <c r="BQ47" s="5">
        <v>91.390125276344889</v>
      </c>
      <c r="BR47" s="5"/>
      <c r="BS47" s="5"/>
      <c r="BT47" s="5">
        <v>7</v>
      </c>
      <c r="BU47" s="5"/>
      <c r="BV47" s="5"/>
      <c r="BW47" s="5">
        <v>1</v>
      </c>
      <c r="BX47" s="5"/>
      <c r="BY47" s="5"/>
      <c r="BZ47" s="5"/>
      <c r="CA47" s="5">
        <v>1</v>
      </c>
      <c r="CB47" s="5">
        <v>1</v>
      </c>
      <c r="CC47" s="5"/>
      <c r="CD47" s="5"/>
      <c r="CE47" s="5"/>
      <c r="CF47" s="5"/>
      <c r="CG47" s="5"/>
      <c r="CH47" s="5"/>
      <c r="CI47" s="5">
        <v>2</v>
      </c>
      <c r="CJ47" s="5"/>
      <c r="CK47" s="5"/>
      <c r="CL47" s="5"/>
      <c r="CM47" s="5"/>
      <c r="CN47" s="5"/>
      <c r="CO47" s="5"/>
      <c r="CP47" s="5">
        <v>1</v>
      </c>
      <c r="CQ47" s="5">
        <v>1</v>
      </c>
      <c r="CR47" s="5"/>
      <c r="CS47" s="5">
        <v>4</v>
      </c>
      <c r="CT47" s="5"/>
      <c r="CU47" s="5"/>
      <c r="CV47" s="5"/>
      <c r="CW47" s="5"/>
      <c r="CX47" s="5">
        <v>1</v>
      </c>
      <c r="CY47" s="5"/>
      <c r="CZ47" s="5">
        <v>2</v>
      </c>
      <c r="DA47" s="5"/>
      <c r="DB47" s="5"/>
      <c r="DC47" s="5">
        <v>1.1589694995757787</v>
      </c>
      <c r="DD47" s="5"/>
      <c r="DE47" s="5"/>
      <c r="DF47" s="5">
        <v>3.3284529038555002</v>
      </c>
      <c r="DG47" s="5"/>
      <c r="DH47" s="5"/>
      <c r="DI47" s="5"/>
      <c r="DJ47" s="5">
        <v>0.06</v>
      </c>
      <c r="DK47" s="5">
        <v>0.45614035087719002</v>
      </c>
      <c r="DL47" s="5"/>
      <c r="DM47" s="5"/>
      <c r="DN47" s="5"/>
      <c r="DO47" s="5"/>
      <c r="DP47" s="5"/>
      <c r="DQ47" s="5"/>
      <c r="DR47" s="5">
        <v>1.6040966211488799</v>
      </c>
      <c r="DS47" s="5"/>
      <c r="DT47" s="5"/>
      <c r="DU47" s="5"/>
      <c r="DV47" s="5"/>
      <c r="DW47" s="5"/>
      <c r="DX47" s="5"/>
      <c r="DY47" s="5">
        <v>0</v>
      </c>
      <c r="DZ47" s="5">
        <v>1.06</v>
      </c>
      <c r="EA47" s="5"/>
      <c r="EB47" s="5">
        <v>5.9911848711765997E-2</v>
      </c>
      <c r="EC47" s="5"/>
      <c r="ED47" s="5"/>
      <c r="EE47" s="5"/>
      <c r="EF47" s="5"/>
      <c r="EG47" s="5">
        <v>0.14292520247737001</v>
      </c>
      <c r="EH47" s="5"/>
      <c r="EI47" s="5">
        <v>4.8361096184846998E-2</v>
      </c>
      <c r="EJ47" s="5"/>
      <c r="EK47" s="5"/>
    </row>
    <row r="48" spans="1:141" s="6" customFormat="1">
      <c r="A48" s="7">
        <v>3.4154</v>
      </c>
      <c r="B48" s="5">
        <v>4.552513543588501E-2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>
        <v>6.095238095238095E-5</v>
      </c>
      <c r="R48" s="5"/>
      <c r="S48" s="5"/>
      <c r="T48" s="5"/>
      <c r="U48" s="5"/>
      <c r="V48" s="5"/>
      <c r="W48" s="5"/>
      <c r="X48" s="5">
        <v>0.17378571428571429</v>
      </c>
      <c r="Y48" s="5">
        <v>4.1967213114754098E-2</v>
      </c>
      <c r="Z48" s="5">
        <v>5.9058986990021475E-3</v>
      </c>
      <c r="AA48" s="5">
        <v>1.3551428571428572E-2</v>
      </c>
      <c r="AB48" s="5"/>
      <c r="AC48" s="5"/>
      <c r="AD48" s="5"/>
      <c r="AE48" s="5"/>
      <c r="AF48" s="5"/>
      <c r="AG48" s="5">
        <v>1.2959999999999999E-2</v>
      </c>
      <c r="AH48" s="5"/>
      <c r="AI48" s="5"/>
      <c r="AJ48" s="5"/>
      <c r="AK48" s="5">
        <v>42.205367796349307</v>
      </c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>
        <v>6.4000000000000001E-2</v>
      </c>
      <c r="BA48" s="5"/>
      <c r="BB48" s="5"/>
      <c r="BC48" s="5"/>
      <c r="BD48" s="5"/>
      <c r="BE48" s="5"/>
      <c r="BF48" s="5"/>
      <c r="BG48" s="5">
        <v>121.65</v>
      </c>
      <c r="BH48" s="5">
        <v>87.074829931972786</v>
      </c>
      <c r="BI48" s="5">
        <v>1.1190045248868778</v>
      </c>
      <c r="BJ48" s="5">
        <v>21.015000000000001</v>
      </c>
      <c r="BK48" s="5"/>
      <c r="BL48" s="5"/>
      <c r="BM48" s="5"/>
      <c r="BN48" s="5"/>
      <c r="BO48" s="5"/>
      <c r="BP48" s="5">
        <v>17.28</v>
      </c>
      <c r="BQ48" s="5"/>
      <c r="BR48" s="5"/>
      <c r="BS48" s="5"/>
      <c r="BT48" s="5">
        <v>5</v>
      </c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>
        <v>1</v>
      </c>
      <c r="CJ48" s="5"/>
      <c r="CK48" s="5"/>
      <c r="CL48" s="5"/>
      <c r="CM48" s="5"/>
      <c r="CN48" s="5"/>
      <c r="CO48" s="5"/>
      <c r="CP48" s="5">
        <v>1</v>
      </c>
      <c r="CQ48" s="5">
        <v>1</v>
      </c>
      <c r="CR48" s="5">
        <v>2</v>
      </c>
      <c r="CS48" s="5">
        <v>2</v>
      </c>
      <c r="CT48" s="5"/>
      <c r="CU48" s="5"/>
      <c r="CV48" s="5"/>
      <c r="CW48" s="5"/>
      <c r="CX48" s="5"/>
      <c r="CY48" s="5">
        <v>1</v>
      </c>
      <c r="CZ48" s="5"/>
      <c r="DA48" s="5"/>
      <c r="DB48" s="5"/>
      <c r="DC48" s="5">
        <v>1.8174335345144605</v>
      </c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>
        <v>8.75</v>
      </c>
      <c r="DS48" s="5"/>
      <c r="DT48" s="5"/>
      <c r="DU48" s="5"/>
      <c r="DV48" s="5"/>
      <c r="DW48" s="5"/>
      <c r="DX48" s="5"/>
      <c r="DY48" s="5">
        <v>8.2203041512535994E-3</v>
      </c>
      <c r="DZ48" s="5">
        <v>0</v>
      </c>
      <c r="EA48" s="5">
        <v>0.164473684210525</v>
      </c>
      <c r="EB48" s="5">
        <v>6.9795173961839999E-2</v>
      </c>
      <c r="EC48" s="5"/>
      <c r="ED48" s="5"/>
      <c r="EE48" s="5"/>
      <c r="EF48" s="5"/>
      <c r="EG48" s="5"/>
      <c r="EH48" s="5">
        <v>3.8580246913580002E-2</v>
      </c>
      <c r="EI48" s="5"/>
      <c r="EJ48" s="5"/>
      <c r="EK48" s="5"/>
    </row>
    <row r="49" spans="1:141" s="6" customFormat="1">
      <c r="A49" s="7">
        <v>4.4320000000000004</v>
      </c>
      <c r="B49" s="5">
        <v>5.0195670625281155</v>
      </c>
      <c r="C49" s="5"/>
      <c r="D49" s="5"/>
      <c r="E49" s="5"/>
      <c r="F49" s="5"/>
      <c r="G49" s="5">
        <v>7.5832830409356724</v>
      </c>
      <c r="H49" s="5"/>
      <c r="I49" s="5">
        <v>0.15692307692307692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>
        <v>2.8846153846153848E-2</v>
      </c>
      <c r="Z49" s="5">
        <v>9.7454999999999998</v>
      </c>
      <c r="AA49" s="5">
        <v>0.1875</v>
      </c>
      <c r="AB49" s="5"/>
      <c r="AC49" s="5"/>
      <c r="AD49" s="5"/>
      <c r="AE49" s="5"/>
      <c r="AF49" s="5">
        <v>0.1875</v>
      </c>
      <c r="AG49" s="5"/>
      <c r="AH49" s="5"/>
      <c r="AI49" s="5"/>
      <c r="AJ49" s="5"/>
      <c r="AK49" s="5">
        <v>2373.216531762811</v>
      </c>
      <c r="AL49" s="5"/>
      <c r="AM49" s="5"/>
      <c r="AN49" s="5"/>
      <c r="AO49" s="5"/>
      <c r="AP49" s="5">
        <v>2584.472619047619</v>
      </c>
      <c r="AQ49" s="5"/>
      <c r="AR49" s="5">
        <v>166.04651162790697</v>
      </c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>
        <v>34.090909090909093</v>
      </c>
      <c r="BI49" s="5">
        <v>6497</v>
      </c>
      <c r="BJ49" s="5">
        <v>643.08712121212113</v>
      </c>
      <c r="BK49" s="5"/>
      <c r="BL49" s="5"/>
      <c r="BM49" s="5"/>
      <c r="BN49" s="5"/>
      <c r="BO49" s="5">
        <v>127.84090909090909</v>
      </c>
      <c r="BP49" s="5"/>
      <c r="BQ49" s="5"/>
      <c r="BR49" s="5"/>
      <c r="BS49" s="5"/>
      <c r="BT49" s="5">
        <v>5</v>
      </c>
      <c r="BU49" s="5"/>
      <c r="BV49" s="5"/>
      <c r="BW49" s="5"/>
      <c r="BX49" s="5"/>
      <c r="BY49" s="5">
        <v>2</v>
      </c>
      <c r="BZ49" s="5"/>
      <c r="CA49" s="5">
        <v>1</v>
      </c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>
        <v>1</v>
      </c>
      <c r="CR49" s="5">
        <v>1</v>
      </c>
      <c r="CS49" s="5">
        <v>2</v>
      </c>
      <c r="CT49" s="5"/>
      <c r="CU49" s="5"/>
      <c r="CV49" s="5"/>
      <c r="CW49" s="5"/>
      <c r="CX49" s="5">
        <v>1</v>
      </c>
      <c r="CY49" s="5"/>
      <c r="CZ49" s="5"/>
      <c r="DA49" s="5"/>
      <c r="DB49" s="5"/>
      <c r="DC49" s="5">
        <v>0.75415248615893049</v>
      </c>
      <c r="DD49" s="5"/>
      <c r="DE49" s="5"/>
      <c r="DF49" s="5"/>
      <c r="DG49" s="5"/>
      <c r="DH49" s="5">
        <v>1.486077722530736</v>
      </c>
      <c r="DI49" s="5"/>
      <c r="DJ49" s="5">
        <v>0.15686274509803999</v>
      </c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>
        <v>0.28901734104046001</v>
      </c>
      <c r="EA49" s="5">
        <v>0.35272689959468001</v>
      </c>
      <c r="EB49" s="5">
        <v>2.1054778577138</v>
      </c>
      <c r="EC49" s="5"/>
      <c r="ED49" s="5"/>
      <c r="EE49" s="5"/>
      <c r="EF49" s="5"/>
      <c r="EG49" s="5">
        <v>2.2167111111111</v>
      </c>
      <c r="EH49" s="5"/>
      <c r="EI49" s="5"/>
      <c r="EJ49" s="5"/>
      <c r="EK49" s="5"/>
    </row>
    <row r="50" spans="1:141" s="6" customFormat="1">
      <c r="A50" s="7">
        <v>4.6109999999999998</v>
      </c>
      <c r="B50" s="5">
        <v>0.14736726817305087</v>
      </c>
      <c r="C50" s="5"/>
      <c r="D50" s="5"/>
      <c r="E50" s="5">
        <v>0.17747761194029851</v>
      </c>
      <c r="F50" s="5"/>
      <c r="G50" s="5">
        <v>1.24E-2</v>
      </c>
      <c r="H50" s="5"/>
      <c r="I50" s="5">
        <v>8.6428731762065086E-2</v>
      </c>
      <c r="J50" s="5">
        <v>6.8466546205753778E-2</v>
      </c>
      <c r="K50" s="5">
        <v>7.0000000000000007E-2</v>
      </c>
      <c r="L50" s="5">
        <v>8.7150000000000005E-3</v>
      </c>
      <c r="M50" s="5">
        <v>0.15567990773586599</v>
      </c>
      <c r="N50" s="5"/>
      <c r="O50" s="5">
        <v>0.14723125000000001</v>
      </c>
      <c r="P50" s="5"/>
      <c r="Q50" s="5"/>
      <c r="R50" s="5">
        <v>1.119E-2</v>
      </c>
      <c r="S50" s="5"/>
      <c r="T50" s="5"/>
      <c r="U50" s="5"/>
      <c r="V50" s="5"/>
      <c r="W50" s="5"/>
      <c r="X50" s="5">
        <v>1.1050000000000001E-3</v>
      </c>
      <c r="Y50" s="5">
        <v>0.35650000000000004</v>
      </c>
      <c r="Z50" s="5"/>
      <c r="AA50" s="5">
        <v>2.4346652320383501E-2</v>
      </c>
      <c r="AB50" s="5">
        <v>4.4651640826873389E-2</v>
      </c>
      <c r="AC50" s="5"/>
      <c r="AD50" s="5"/>
      <c r="AE50" s="5"/>
      <c r="AF50" s="5">
        <v>1.8782608695652174E-2</v>
      </c>
      <c r="AG50" s="5"/>
      <c r="AH50" s="5">
        <v>5.0000000000000001E-3</v>
      </c>
      <c r="AI50" s="5"/>
      <c r="AJ50" s="5">
        <v>4.0000000000000001E-3</v>
      </c>
      <c r="AK50" s="5">
        <v>172.90932353272046</v>
      </c>
      <c r="AL50" s="5"/>
      <c r="AM50" s="5"/>
      <c r="AN50" s="5">
        <v>113.47272727272727</v>
      </c>
      <c r="AO50" s="5"/>
      <c r="AP50" s="5">
        <v>1.6756756756756757</v>
      </c>
      <c r="AQ50" s="5"/>
      <c r="AR50" s="5">
        <v>173.22</v>
      </c>
      <c r="AS50" s="5">
        <v>125.59356713993077</v>
      </c>
      <c r="AT50" s="5">
        <v>52.238805970149251</v>
      </c>
      <c r="AU50" s="5">
        <v>5.5333333333333332</v>
      </c>
      <c r="AV50" s="5">
        <v>212.08035714285714</v>
      </c>
      <c r="AW50" s="5"/>
      <c r="AX50" s="5">
        <v>75.102419354838702</v>
      </c>
      <c r="AY50" s="5"/>
      <c r="AZ50" s="5"/>
      <c r="BA50" s="5">
        <v>4.8652173913043475</v>
      </c>
      <c r="BB50" s="5"/>
      <c r="BC50" s="5"/>
      <c r="BD50" s="5"/>
      <c r="BE50" s="5"/>
      <c r="BF50" s="5"/>
      <c r="BG50" s="5">
        <v>1.5785714285714285</v>
      </c>
      <c r="BH50" s="5">
        <v>466.94078947368422</v>
      </c>
      <c r="BI50" s="5"/>
      <c r="BJ50" s="5">
        <v>24.803316857027482</v>
      </c>
      <c r="BK50" s="5">
        <v>43.57947987270822</v>
      </c>
      <c r="BL50" s="5"/>
      <c r="BM50" s="5"/>
      <c r="BN50" s="5"/>
      <c r="BO50" s="5">
        <v>6.1714285714285717</v>
      </c>
      <c r="BP50" s="5"/>
      <c r="BQ50" s="5">
        <v>7</v>
      </c>
      <c r="BR50" s="5"/>
      <c r="BS50" s="5">
        <v>10</v>
      </c>
      <c r="BT50" s="5">
        <v>20</v>
      </c>
      <c r="BU50" s="5"/>
      <c r="BV50" s="5"/>
      <c r="BW50" s="5">
        <v>2</v>
      </c>
      <c r="BX50" s="5"/>
      <c r="BY50" s="5">
        <v>1</v>
      </c>
      <c r="BZ50" s="5"/>
      <c r="CA50" s="5">
        <v>2</v>
      </c>
      <c r="CB50" s="5">
        <v>3</v>
      </c>
      <c r="CC50" s="5">
        <v>1</v>
      </c>
      <c r="CD50" s="5">
        <v>1</v>
      </c>
      <c r="CE50" s="5">
        <v>2</v>
      </c>
      <c r="CF50" s="5"/>
      <c r="CG50" s="5">
        <v>2</v>
      </c>
      <c r="CH50" s="5"/>
      <c r="CI50" s="5"/>
      <c r="CJ50" s="5">
        <v>1</v>
      </c>
      <c r="CK50" s="5"/>
      <c r="CL50" s="5"/>
      <c r="CM50" s="5"/>
      <c r="CN50" s="5"/>
      <c r="CO50" s="5"/>
      <c r="CP50" s="5">
        <v>1</v>
      </c>
      <c r="CQ50" s="5">
        <v>4</v>
      </c>
      <c r="CR50" s="5"/>
      <c r="CS50" s="5">
        <v>8</v>
      </c>
      <c r="CT50" s="5">
        <v>3</v>
      </c>
      <c r="CU50" s="5"/>
      <c r="CV50" s="5"/>
      <c r="CW50" s="5"/>
      <c r="CX50" s="5">
        <v>1</v>
      </c>
      <c r="CY50" s="5"/>
      <c r="CZ50" s="5">
        <v>1</v>
      </c>
      <c r="DA50" s="5"/>
      <c r="DB50" s="5">
        <v>1</v>
      </c>
      <c r="DC50" s="5">
        <v>0.74367443037808478</v>
      </c>
      <c r="DD50" s="5"/>
      <c r="DE50" s="5"/>
      <c r="DF50" s="5">
        <v>0.23091249450822349</v>
      </c>
      <c r="DG50" s="5"/>
      <c r="DH50" s="5"/>
      <c r="DI50" s="5"/>
      <c r="DJ50" s="5">
        <v>2.91545189504375E-2</v>
      </c>
      <c r="DK50" s="5">
        <v>0.28996361532542736</v>
      </c>
      <c r="DL50" s="5">
        <v>0.58275058275058</v>
      </c>
      <c r="DM50" s="5"/>
      <c r="DN50" s="5">
        <v>7.0000000000000007E-2</v>
      </c>
      <c r="DO50" s="5"/>
      <c r="DP50" s="5">
        <v>3.0384609460437502</v>
      </c>
      <c r="DQ50" s="5"/>
      <c r="DR50" s="5"/>
      <c r="DS50" s="5">
        <v>0.1595914458985</v>
      </c>
      <c r="DT50" s="5"/>
      <c r="DU50" s="5"/>
      <c r="DV50" s="5"/>
      <c r="DW50" s="5"/>
      <c r="DX50" s="5"/>
      <c r="DY50" s="5">
        <v>2.1176470588235001</v>
      </c>
      <c r="DZ50" s="5">
        <v>1.4506172839506001E-2</v>
      </c>
      <c r="EA50" s="5"/>
      <c r="EB50" s="5">
        <v>5.6424714284632499E-2</v>
      </c>
      <c r="EC50" s="5">
        <v>6.9361870788743327E-2</v>
      </c>
      <c r="ED50" s="5"/>
      <c r="EE50" s="5"/>
      <c r="EF50" s="5"/>
      <c r="EG50" s="5">
        <v>0.14331210191082999</v>
      </c>
      <c r="EH50" s="5"/>
      <c r="EI50" s="5">
        <v>0</v>
      </c>
      <c r="EJ50" s="5"/>
      <c r="EK50" s="5">
        <v>0</v>
      </c>
    </row>
    <row r="51" spans="1:141" s="6" customFormat="1">
      <c r="A51" s="7">
        <v>4.625</v>
      </c>
      <c r="B51" s="5">
        <v>5.9626436781609199E-2</v>
      </c>
      <c r="C51" s="5"/>
      <c r="D51" s="5"/>
      <c r="E51" s="5">
        <v>4.1666666666666664E-2</v>
      </c>
      <c r="F51" s="5"/>
      <c r="G51" s="5">
        <v>7.7586206896551727E-2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>
        <v>0.25373529968602621</v>
      </c>
      <c r="AB51" s="5"/>
      <c r="AC51" s="5"/>
      <c r="AD51" s="5"/>
      <c r="AE51" s="5"/>
      <c r="AF51" s="5"/>
      <c r="AG51" s="5"/>
      <c r="AH51" s="5"/>
      <c r="AI51" s="5"/>
      <c r="AJ51" s="5"/>
      <c r="AK51" s="5">
        <v>35</v>
      </c>
      <c r="AL51" s="5"/>
      <c r="AM51" s="5"/>
      <c r="AN51" s="5">
        <v>25</v>
      </c>
      <c r="AO51" s="5"/>
      <c r="AP51" s="5">
        <v>45</v>
      </c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>
        <v>225.35294117647061</v>
      </c>
      <c r="BK51" s="5"/>
      <c r="BL51" s="5"/>
      <c r="BM51" s="5"/>
      <c r="BN51" s="5"/>
      <c r="BO51" s="5"/>
      <c r="BP51" s="5"/>
      <c r="BQ51" s="5"/>
      <c r="BR51" s="5"/>
      <c r="BS51" s="5"/>
      <c r="BT51" s="5">
        <v>2</v>
      </c>
      <c r="BU51" s="5"/>
      <c r="BV51" s="5"/>
      <c r="BW51" s="5">
        <v>1</v>
      </c>
      <c r="BX51" s="5"/>
      <c r="BY51" s="5">
        <v>1</v>
      </c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>
        <v>2</v>
      </c>
      <c r="CT51" s="5"/>
      <c r="CU51" s="5"/>
      <c r="CV51" s="5"/>
      <c r="CW51" s="5"/>
      <c r="CX51" s="5"/>
      <c r="CY51" s="5"/>
      <c r="CZ51" s="5"/>
      <c r="DA51" s="5"/>
      <c r="DB51" s="5"/>
      <c r="DC51" s="5">
        <v>2.3039999999999998</v>
      </c>
      <c r="DD51" s="5"/>
      <c r="DE51" s="5"/>
      <c r="DF51" s="5">
        <v>8.0000000000000002E-3</v>
      </c>
      <c r="DG51" s="5"/>
      <c r="DH51" s="5">
        <v>4.5999999999999996</v>
      </c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>
        <v>0.05</v>
      </c>
      <c r="EC51" s="5"/>
      <c r="ED51" s="5"/>
      <c r="EE51" s="5"/>
      <c r="EF51" s="5"/>
      <c r="EG51" s="5"/>
      <c r="EH51" s="5"/>
      <c r="EI51" s="5"/>
      <c r="EJ51" s="5"/>
      <c r="EK51" s="5"/>
    </row>
    <row r="52" spans="1:141" s="6" customFormat="1">
      <c r="A52" s="7">
        <v>4.7110000000000003</v>
      </c>
      <c r="B52" s="5">
        <v>0.47059848484848482</v>
      </c>
      <c r="C52" s="5"/>
      <c r="D52" s="5"/>
      <c r="E52" s="5"/>
      <c r="F52" s="5"/>
      <c r="G52" s="5">
        <v>0.15744444444444444</v>
      </c>
      <c r="H52" s="5"/>
      <c r="I52" s="5"/>
      <c r="J52" s="5">
        <v>1.0422222222222222</v>
      </c>
      <c r="K52" s="5"/>
      <c r="L52" s="5"/>
      <c r="M52" s="5"/>
      <c r="N52" s="5"/>
      <c r="O52" s="5"/>
      <c r="P52" s="5"/>
      <c r="Q52" s="5"/>
      <c r="R52" s="5">
        <v>0.34136363636363637</v>
      </c>
      <c r="S52" s="5"/>
      <c r="T52" s="5"/>
      <c r="U52" s="5"/>
      <c r="V52" s="5"/>
      <c r="W52" s="5"/>
      <c r="X52" s="5"/>
      <c r="Y52" s="5"/>
      <c r="Z52" s="5"/>
      <c r="AA52" s="5">
        <v>0.3816511056511056</v>
      </c>
      <c r="AB52" s="5">
        <v>0.45454545454545453</v>
      </c>
      <c r="AC52" s="5"/>
      <c r="AD52" s="5"/>
      <c r="AE52" s="5"/>
      <c r="AF52" s="5"/>
      <c r="AG52" s="5"/>
      <c r="AH52" s="5">
        <v>0.30875675675675673</v>
      </c>
      <c r="AI52" s="5"/>
      <c r="AJ52" s="5"/>
      <c r="AK52" s="5">
        <v>239.40973443223444</v>
      </c>
      <c r="AL52" s="5"/>
      <c r="AM52" s="5"/>
      <c r="AN52" s="5"/>
      <c r="AO52" s="5"/>
      <c r="AP52" s="5">
        <v>118.08333333333333</v>
      </c>
      <c r="AQ52" s="5"/>
      <c r="AR52" s="5"/>
      <c r="AS52" s="5">
        <v>300.16000000000003</v>
      </c>
      <c r="AT52" s="5"/>
      <c r="AU52" s="5"/>
      <c r="AV52" s="5"/>
      <c r="AW52" s="5"/>
      <c r="AX52" s="5"/>
      <c r="AY52" s="5"/>
      <c r="AZ52" s="5"/>
      <c r="BA52" s="5">
        <v>269.69780219780216</v>
      </c>
      <c r="BB52" s="5"/>
      <c r="BC52" s="5"/>
      <c r="BD52" s="5"/>
      <c r="BE52" s="5"/>
      <c r="BF52" s="5"/>
      <c r="BG52" s="5"/>
      <c r="BH52" s="5"/>
      <c r="BI52" s="5"/>
      <c r="BJ52" s="5">
        <v>658</v>
      </c>
      <c r="BK52" s="5">
        <v>500</v>
      </c>
      <c r="BL52" s="5"/>
      <c r="BM52" s="5"/>
      <c r="BN52" s="5"/>
      <c r="BO52" s="5"/>
      <c r="BP52" s="5"/>
      <c r="BQ52" s="5">
        <v>816</v>
      </c>
      <c r="BR52" s="5"/>
      <c r="BS52" s="5"/>
      <c r="BT52" s="5">
        <v>4</v>
      </c>
      <c r="BU52" s="5"/>
      <c r="BV52" s="5"/>
      <c r="BW52" s="5"/>
      <c r="BX52" s="5"/>
      <c r="BY52" s="5">
        <v>1</v>
      </c>
      <c r="BZ52" s="5"/>
      <c r="CA52" s="5"/>
      <c r="CB52" s="5">
        <v>1</v>
      </c>
      <c r="CC52" s="5"/>
      <c r="CD52" s="5"/>
      <c r="CE52" s="5"/>
      <c r="CF52" s="5"/>
      <c r="CG52" s="5"/>
      <c r="CH52" s="5"/>
      <c r="CI52" s="5"/>
      <c r="CJ52" s="5">
        <v>2</v>
      </c>
      <c r="CK52" s="5"/>
      <c r="CL52" s="5"/>
      <c r="CM52" s="5"/>
      <c r="CN52" s="5"/>
      <c r="CO52" s="5"/>
      <c r="CP52" s="5"/>
      <c r="CQ52" s="5"/>
      <c r="CR52" s="5"/>
      <c r="CS52" s="5">
        <v>2</v>
      </c>
      <c r="CT52" s="5">
        <v>1</v>
      </c>
      <c r="CU52" s="5"/>
      <c r="CV52" s="5"/>
      <c r="CW52" s="5"/>
      <c r="CX52" s="5"/>
      <c r="CY52" s="5"/>
      <c r="CZ52" s="5">
        <v>1</v>
      </c>
      <c r="DA52" s="5"/>
      <c r="DB52" s="5"/>
      <c r="DC52" s="5">
        <v>0.64879338081792493</v>
      </c>
      <c r="DD52" s="5"/>
      <c r="DE52" s="5"/>
      <c r="DF52" s="5"/>
      <c r="DG52" s="5"/>
      <c r="DH52" s="5">
        <v>1.7642907551164</v>
      </c>
      <c r="DI52" s="5"/>
      <c r="DJ52" s="5"/>
      <c r="DK52" s="5">
        <v>0.31423240938166003</v>
      </c>
      <c r="DL52" s="5"/>
      <c r="DM52" s="5"/>
      <c r="DN52" s="5"/>
      <c r="DO52" s="5"/>
      <c r="DP52" s="5"/>
      <c r="DQ52" s="5"/>
      <c r="DR52" s="5"/>
      <c r="DS52" s="5">
        <v>0.25832517938681998</v>
      </c>
      <c r="DT52" s="5"/>
      <c r="DU52" s="5"/>
      <c r="DV52" s="5"/>
      <c r="DW52" s="5"/>
      <c r="DX52" s="5"/>
      <c r="DY52" s="5"/>
      <c r="DZ52" s="5"/>
      <c r="EA52" s="5"/>
      <c r="EB52" s="5">
        <v>1.0105042016806725</v>
      </c>
      <c r="EC52" s="5">
        <v>2</v>
      </c>
      <c r="ED52" s="5"/>
      <c r="EE52" s="5"/>
      <c r="EF52" s="5"/>
      <c r="EG52" s="5"/>
      <c r="EH52" s="5"/>
      <c r="EI52" s="5">
        <v>2.1008403361345001E-2</v>
      </c>
      <c r="EJ52" s="5"/>
      <c r="EK52" s="5"/>
    </row>
    <row r="53" spans="1:141" s="6" customFormat="1">
      <c r="A53" s="7">
        <v>4.8209999999999997</v>
      </c>
      <c r="B53" s="5">
        <v>3.3632305658989996E-2</v>
      </c>
      <c r="C53" s="5"/>
      <c r="D53" s="5"/>
      <c r="E53" s="5">
        <v>7.4657539682539686E-2</v>
      </c>
      <c r="F53" s="5"/>
      <c r="G53" s="5">
        <v>0.21295522388059701</v>
      </c>
      <c r="H53" s="5"/>
      <c r="I53" s="5">
        <v>4.585979314802844E-2</v>
      </c>
      <c r="J53" s="5">
        <v>3.8733333333333332E-3</v>
      </c>
      <c r="K53" s="5"/>
      <c r="L53" s="5"/>
      <c r="M53" s="5">
        <v>8.8333333333333337E-3</v>
      </c>
      <c r="N53" s="5"/>
      <c r="O53" s="5"/>
      <c r="P53" s="5"/>
      <c r="Q53" s="5">
        <v>8.100174868848363E-3</v>
      </c>
      <c r="R53" s="5">
        <v>4.2961397141475155E-3</v>
      </c>
      <c r="S53" s="5"/>
      <c r="T53" s="5"/>
      <c r="U53" s="5"/>
      <c r="V53" s="5"/>
      <c r="W53" s="5"/>
      <c r="X53" s="5">
        <v>3.6321428571428572E-3</v>
      </c>
      <c r="Y53" s="5">
        <v>4.4724770642201837E-3</v>
      </c>
      <c r="Z53" s="5">
        <v>1.7445471195471195E-2</v>
      </c>
      <c r="AA53" s="5">
        <v>8.5476574082495281E-3</v>
      </c>
      <c r="AB53" s="5">
        <v>3.7130801687763715E-3</v>
      </c>
      <c r="AC53" s="5">
        <v>9.5962008593821098E-3</v>
      </c>
      <c r="AD53" s="5"/>
      <c r="AE53" s="5"/>
      <c r="AF53" s="5"/>
      <c r="AG53" s="5">
        <v>5.2500000000000003E-3</v>
      </c>
      <c r="AH53" s="5">
        <v>8.4464285714285717E-3</v>
      </c>
      <c r="AI53" s="5"/>
      <c r="AJ53" s="5"/>
      <c r="AK53" s="5">
        <v>31.899359379592944</v>
      </c>
      <c r="AL53" s="5"/>
      <c r="AM53" s="5"/>
      <c r="AN53" s="5">
        <v>76.436875000000001</v>
      </c>
      <c r="AO53" s="5"/>
      <c r="AP53" s="5">
        <v>107.01</v>
      </c>
      <c r="AQ53" s="5"/>
      <c r="AR53" s="5">
        <v>58.913327370304117</v>
      </c>
      <c r="AS53" s="5">
        <v>2.9049999999999998</v>
      </c>
      <c r="AT53" s="5"/>
      <c r="AU53" s="5"/>
      <c r="AV53" s="5">
        <v>5.3</v>
      </c>
      <c r="AW53" s="5"/>
      <c r="AX53" s="5"/>
      <c r="AY53" s="5"/>
      <c r="AZ53" s="5">
        <v>2.8195652173913044</v>
      </c>
      <c r="BA53" s="5">
        <v>2.7616384180790963</v>
      </c>
      <c r="BB53" s="5"/>
      <c r="BC53" s="5"/>
      <c r="BD53" s="5"/>
      <c r="BE53" s="5"/>
      <c r="BF53" s="5"/>
      <c r="BG53" s="5">
        <v>45.585164835164839</v>
      </c>
      <c r="BH53" s="5">
        <v>2.1272727272727274</v>
      </c>
      <c r="BI53" s="5">
        <v>10.007167832167832</v>
      </c>
      <c r="BJ53" s="5">
        <v>9.5253471322340175</v>
      </c>
      <c r="BK53" s="5">
        <v>7.8571428571428568</v>
      </c>
      <c r="BL53" s="5">
        <v>13.294427966101695</v>
      </c>
      <c r="BM53" s="5"/>
      <c r="BN53" s="5"/>
      <c r="BO53" s="5"/>
      <c r="BP53" s="5">
        <v>1.8</v>
      </c>
      <c r="BQ53" s="5">
        <v>11.290217391304347</v>
      </c>
      <c r="BR53" s="5"/>
      <c r="BS53" s="5"/>
      <c r="BT53" s="5">
        <v>16</v>
      </c>
      <c r="BU53" s="5"/>
      <c r="BV53" s="5"/>
      <c r="BW53" s="5">
        <v>2</v>
      </c>
      <c r="BX53" s="5"/>
      <c r="BY53" s="5">
        <v>1</v>
      </c>
      <c r="BZ53" s="5"/>
      <c r="CA53" s="5">
        <v>2</v>
      </c>
      <c r="CB53" s="5">
        <v>1</v>
      </c>
      <c r="CC53" s="5"/>
      <c r="CD53" s="5"/>
      <c r="CE53" s="5">
        <v>1</v>
      </c>
      <c r="CF53" s="5"/>
      <c r="CG53" s="5"/>
      <c r="CH53" s="5"/>
      <c r="CI53" s="5">
        <v>2</v>
      </c>
      <c r="CJ53" s="5">
        <v>2</v>
      </c>
      <c r="CK53" s="5"/>
      <c r="CL53" s="5"/>
      <c r="CM53" s="5"/>
      <c r="CN53" s="5"/>
      <c r="CO53" s="5"/>
      <c r="CP53" s="5">
        <v>2</v>
      </c>
      <c r="CQ53" s="5">
        <v>1</v>
      </c>
      <c r="CR53" s="5">
        <v>2</v>
      </c>
      <c r="CS53" s="5">
        <v>10</v>
      </c>
      <c r="CT53" s="5">
        <v>1</v>
      </c>
      <c r="CU53" s="5">
        <v>4</v>
      </c>
      <c r="CV53" s="5"/>
      <c r="CW53" s="5"/>
      <c r="CX53" s="5"/>
      <c r="CY53" s="5">
        <v>1</v>
      </c>
      <c r="CZ53" s="5">
        <v>2</v>
      </c>
      <c r="DA53" s="5"/>
      <c r="DB53" s="5"/>
      <c r="DC53" s="5">
        <v>6.524425923104038E-2</v>
      </c>
      <c r="DD53" s="5"/>
      <c r="DE53" s="5"/>
      <c r="DF53" s="5">
        <v>2.4415254651106002E-3</v>
      </c>
      <c r="DG53" s="5"/>
      <c r="DH53" s="5">
        <v>0</v>
      </c>
      <c r="DI53" s="5"/>
      <c r="DJ53" s="5">
        <v>3.8910505836576001E-2</v>
      </c>
      <c r="DK53" s="5">
        <v>0</v>
      </c>
      <c r="DL53" s="5"/>
      <c r="DM53" s="5"/>
      <c r="DN53" s="5">
        <v>0</v>
      </c>
      <c r="DO53" s="5"/>
      <c r="DP53" s="5"/>
      <c r="DQ53" s="5"/>
      <c r="DR53" s="5">
        <v>7.54142071262415E-2</v>
      </c>
      <c r="DS53" s="5">
        <v>0.40518783542039499</v>
      </c>
      <c r="DT53" s="5"/>
      <c r="DU53" s="5"/>
      <c r="DV53" s="5"/>
      <c r="DW53" s="5"/>
      <c r="DX53" s="5"/>
      <c r="DY53" s="5">
        <v>0</v>
      </c>
      <c r="DZ53" s="5">
        <v>0</v>
      </c>
      <c r="EA53" s="5">
        <v>0</v>
      </c>
      <c r="EB53" s="5">
        <v>2.3069387509042201E-2</v>
      </c>
      <c r="EC53" s="5">
        <v>5.6818181818181997E-2</v>
      </c>
      <c r="ED53" s="5">
        <v>4.3468923318060002E-2</v>
      </c>
      <c r="EE53" s="5"/>
      <c r="EF53" s="5"/>
      <c r="EG53" s="5"/>
      <c r="EH53" s="5">
        <v>0</v>
      </c>
      <c r="EI53" s="5">
        <v>0</v>
      </c>
      <c r="EJ53" s="5"/>
      <c r="EK53" s="5"/>
    </row>
    <row r="54" spans="1:141" s="6" customFormat="1">
      <c r="A54" s="7" t="s">
        <v>107</v>
      </c>
      <c r="B54" s="5">
        <v>8.6289445539474707E-2</v>
      </c>
      <c r="C54" s="5"/>
      <c r="D54" s="5">
        <v>4.9273333333333339E-3</v>
      </c>
      <c r="E54" s="5">
        <v>6.791588192753141E-2</v>
      </c>
      <c r="F54" s="5">
        <v>3.3568603778257607E-2</v>
      </c>
      <c r="G54" s="5">
        <v>0.17512845951335254</v>
      </c>
      <c r="H54" s="5">
        <v>9.1741414141414138E-2</v>
      </c>
      <c r="I54" s="5">
        <v>3.2516559133831203E-2</v>
      </c>
      <c r="J54" s="5">
        <v>4.137999902399761E-2</v>
      </c>
      <c r="K54" s="5">
        <v>7.7777034925412589E-2</v>
      </c>
      <c r="L54" s="5">
        <v>9.4724013382602806E-2</v>
      </c>
      <c r="M54" s="5">
        <v>5.7630925773571977E-2</v>
      </c>
      <c r="N54" s="5">
        <v>2.2210065926974373E-2</v>
      </c>
      <c r="O54" s="5">
        <v>5.2622848672792967E-2</v>
      </c>
      <c r="P54" s="5">
        <v>1.5439692307692309E-2</v>
      </c>
      <c r="Q54" s="5">
        <v>4.3143094188321851E-2</v>
      </c>
      <c r="R54" s="5">
        <v>3.3047912673969781E-2</v>
      </c>
      <c r="S54" s="5">
        <v>5.11E-3</v>
      </c>
      <c r="T54" s="5">
        <v>2.5656862745098041E-2</v>
      </c>
      <c r="U54" s="5">
        <v>0.18505454545454544</v>
      </c>
      <c r="V54" s="5">
        <v>1.8494375000000001</v>
      </c>
      <c r="W54" s="5">
        <v>3.6280000000000001E-3</v>
      </c>
      <c r="X54" s="5">
        <v>0.20726727763367819</v>
      </c>
      <c r="Y54" s="5">
        <v>0.18054604843823849</v>
      </c>
      <c r="Z54" s="5">
        <v>9.3998622610644636E-2</v>
      </c>
      <c r="AA54" s="5">
        <v>2.4924949313881527E-2</v>
      </c>
      <c r="AB54" s="5">
        <v>2.3454971326430936E-2</v>
      </c>
      <c r="AC54" s="5">
        <v>1.0526798038644581E-2</v>
      </c>
      <c r="AD54" s="5">
        <v>2.8930000000000001E-2</v>
      </c>
      <c r="AE54" s="5">
        <v>3.1439444073355839E-2</v>
      </c>
      <c r="AF54" s="5">
        <v>2.1139897157793377E-2</v>
      </c>
      <c r="AG54" s="5">
        <v>3.5587700174199946E-2</v>
      </c>
      <c r="AH54" s="5">
        <v>3.5221429748327891E-2</v>
      </c>
      <c r="AI54" s="5">
        <v>2.7822594955988707E-2</v>
      </c>
      <c r="AJ54" s="5">
        <v>3.8076571131390562E-2</v>
      </c>
      <c r="AK54" s="5">
        <v>58.02766320883255</v>
      </c>
      <c r="AL54" s="5">
        <v>107.29166666666667</v>
      </c>
      <c r="AM54" s="5">
        <v>4.0162222222222219</v>
      </c>
      <c r="AN54" s="5">
        <v>70.493669980356998</v>
      </c>
      <c r="AO54" s="5">
        <v>166.82692307692309</v>
      </c>
      <c r="AP54" s="5">
        <v>63.759671335018531</v>
      </c>
      <c r="AQ54" s="5">
        <v>28.382500000000004</v>
      </c>
      <c r="AR54" s="5">
        <v>36.462386835370765</v>
      </c>
      <c r="AS54" s="5">
        <v>26.092169983284144</v>
      </c>
      <c r="AT54" s="5">
        <v>36.684487404596425</v>
      </c>
      <c r="AU54" s="5">
        <v>58.931064688822438</v>
      </c>
      <c r="AV54" s="5">
        <v>67.705567587418756</v>
      </c>
      <c r="AW54" s="5">
        <v>16.115153846153852</v>
      </c>
      <c r="AX54" s="5">
        <v>32.209746802023211</v>
      </c>
      <c r="AY54" s="5">
        <v>14.632933679248337</v>
      </c>
      <c r="AZ54" s="5">
        <v>25.672421553922149</v>
      </c>
      <c r="BA54" s="5">
        <v>24.342738675384364</v>
      </c>
      <c r="BB54" s="5">
        <v>3.0058823529411764</v>
      </c>
      <c r="BC54" s="5">
        <v>14.145945945945945</v>
      </c>
      <c r="BD54" s="5">
        <v>135.70666666666668</v>
      </c>
      <c r="BE54" s="5">
        <v>591.82000000000005</v>
      </c>
      <c r="BF54" s="5">
        <v>9.07</v>
      </c>
      <c r="BG54" s="5">
        <v>60.59764007535199</v>
      </c>
      <c r="BH54" s="5">
        <v>150.70467006270439</v>
      </c>
      <c r="BI54" s="5">
        <v>62.201874270536088</v>
      </c>
      <c r="BJ54" s="5">
        <v>23.413387249136385</v>
      </c>
      <c r="BK54" s="5">
        <v>19.62194059574497</v>
      </c>
      <c r="BL54" s="5">
        <v>15.214195694963546</v>
      </c>
      <c r="BM54" s="5">
        <v>24.108333333333334</v>
      </c>
      <c r="BN54" s="5">
        <v>39.630738523298149</v>
      </c>
      <c r="BO54" s="5">
        <v>17.720524398241775</v>
      </c>
      <c r="BP54" s="5">
        <v>19.598697348607686</v>
      </c>
      <c r="BQ54" s="5">
        <v>33.386380792651273</v>
      </c>
      <c r="BR54" s="5">
        <v>16.271565505590146</v>
      </c>
      <c r="BS54" s="5">
        <v>32.310445390794769</v>
      </c>
      <c r="BT54" s="5">
        <v>2536</v>
      </c>
      <c r="BU54" s="5">
        <v>1</v>
      </c>
      <c r="BV54" s="5">
        <v>5</v>
      </c>
      <c r="BW54" s="5">
        <v>669</v>
      </c>
      <c r="BX54" s="5">
        <v>4</v>
      </c>
      <c r="BY54" s="5">
        <v>187</v>
      </c>
      <c r="BZ54" s="5">
        <v>5</v>
      </c>
      <c r="CA54" s="5">
        <v>399</v>
      </c>
      <c r="CB54" s="5">
        <v>164</v>
      </c>
      <c r="CC54" s="5">
        <v>142</v>
      </c>
      <c r="CD54" s="5">
        <v>146</v>
      </c>
      <c r="CE54" s="5">
        <v>54</v>
      </c>
      <c r="CF54" s="5">
        <v>10</v>
      </c>
      <c r="CG54" s="5">
        <v>57</v>
      </c>
      <c r="CH54" s="5">
        <v>19</v>
      </c>
      <c r="CI54" s="5">
        <v>106</v>
      </c>
      <c r="CJ54" s="5">
        <v>58</v>
      </c>
      <c r="CK54" s="5">
        <v>2</v>
      </c>
      <c r="CL54" s="5">
        <v>3</v>
      </c>
      <c r="CM54" s="5">
        <v>1</v>
      </c>
      <c r="CN54" s="5">
        <v>1</v>
      </c>
      <c r="CO54" s="5">
        <v>1</v>
      </c>
      <c r="CP54" s="5">
        <v>147</v>
      </c>
      <c r="CQ54" s="5">
        <v>144</v>
      </c>
      <c r="CR54" s="5">
        <v>211</v>
      </c>
      <c r="CS54" s="5">
        <v>1168</v>
      </c>
      <c r="CT54" s="5">
        <v>247</v>
      </c>
      <c r="CU54" s="5">
        <v>155</v>
      </c>
      <c r="CV54" s="5">
        <v>3</v>
      </c>
      <c r="CW54" s="5">
        <v>23</v>
      </c>
      <c r="CX54" s="5">
        <v>97</v>
      </c>
      <c r="CY54" s="5">
        <v>128</v>
      </c>
      <c r="CZ54" s="5">
        <v>118</v>
      </c>
      <c r="DA54" s="5">
        <v>32</v>
      </c>
      <c r="DB54" s="5">
        <v>45</v>
      </c>
      <c r="DC54" s="5">
        <v>1.4455977733601753</v>
      </c>
      <c r="DD54" s="5">
        <v>0.66912366912367005</v>
      </c>
      <c r="DE54" s="5">
        <v>1.7354234238764157</v>
      </c>
      <c r="DF54" s="5">
        <v>1.4247629475711978</v>
      </c>
      <c r="DG54" s="5">
        <v>2.3257564132660757</v>
      </c>
      <c r="DH54" s="5">
        <v>1.1679089812765995</v>
      </c>
      <c r="DI54" s="5">
        <v>0.43640056229995794</v>
      </c>
      <c r="DJ54" s="5">
        <v>2.0132267232122891</v>
      </c>
      <c r="DK54" s="5">
        <v>0.9100911335758487</v>
      </c>
      <c r="DL54" s="5">
        <v>1.1959577855922903</v>
      </c>
      <c r="DM54" s="5">
        <v>1.0640697185441079</v>
      </c>
      <c r="DN54" s="5">
        <v>1.2813022474111528</v>
      </c>
      <c r="DO54" s="5">
        <v>1.009565182325995</v>
      </c>
      <c r="DP54" s="5">
        <v>1.32278257210382</v>
      </c>
      <c r="DQ54" s="5">
        <v>1.3173119676150329</v>
      </c>
      <c r="DR54" s="5">
        <v>1.5663238833848874</v>
      </c>
      <c r="DS54" s="5">
        <v>1.5140786813613514</v>
      </c>
      <c r="DT54" s="5">
        <v>0.25318749648303501</v>
      </c>
      <c r="DU54" s="5">
        <v>1.2702037353577198</v>
      </c>
      <c r="DV54" s="5"/>
      <c r="DW54" s="5">
        <v>1.2274002230408001</v>
      </c>
      <c r="DX54" s="5">
        <v>1.9936204146729999E-2</v>
      </c>
      <c r="DY54" s="5">
        <v>1.3124363215242147</v>
      </c>
      <c r="DZ54" s="5">
        <v>1.0419607084794877</v>
      </c>
      <c r="EA54" s="5">
        <v>1.9042257143000898</v>
      </c>
      <c r="EB54" s="5">
        <v>1.4317625235676514</v>
      </c>
      <c r="EC54" s="5">
        <v>1.3458295661871378</v>
      </c>
      <c r="ED54" s="5">
        <v>1.3371541543336241</v>
      </c>
      <c r="EE54" s="5">
        <v>1.2756988703120402</v>
      </c>
      <c r="EF54" s="5">
        <v>0.47046513359202019</v>
      </c>
      <c r="EG54" s="5">
        <v>3.3776766140384766</v>
      </c>
      <c r="EH54" s="5">
        <v>1.1766774272238993</v>
      </c>
      <c r="EI54" s="5">
        <v>1.1618126360587389</v>
      </c>
      <c r="EJ54" s="5">
        <v>2.1910217527764533</v>
      </c>
      <c r="EK54" s="5">
        <v>1.2956117325752476</v>
      </c>
    </row>
  </sheetData>
  <sheetProtection password="CC5D" sheet="1" objects="1" scenarios="1"/>
  <sortState ref="A6:EC55">
    <sortCondition ref="A6:A55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Energy Savings Checklist</vt:lpstr>
      <vt:lpstr>TOP 50 ENERGY PRACTICES</vt:lpstr>
      <vt:lpstr>SIC codes</vt:lpstr>
    </vt:vector>
  </TitlesOfParts>
  <Company>Virginia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Quesada Pineda</dc:creator>
  <cp:lastModifiedBy>Henry Quesada Pineda</cp:lastModifiedBy>
  <dcterms:created xsi:type="dcterms:W3CDTF">2012-08-13T18:34:19Z</dcterms:created>
  <dcterms:modified xsi:type="dcterms:W3CDTF">2012-10-15T13:59:22Z</dcterms:modified>
</cp:coreProperties>
</file>